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kronoh.sharepoint.com/sites/AMATSTIP/Shared Documents/TIP/New Projects (guidelines, apps, scoring)/2025/AMATS Blank Applications/Sample applications/"/>
    </mc:Choice>
  </mc:AlternateContent>
  <xr:revisionPtr revIDLastSave="48" documentId="8_{6DC56D5D-7429-4E76-85F7-B5CC27620672}" xr6:coauthVersionLast="47" xr6:coauthVersionMax="47" xr10:uidLastSave="{EDF76FC0-8986-4E08-BBB2-F6B717D47498}"/>
  <bookViews>
    <workbookView xWindow="-38520" yWindow="-120" windowWidth="38640" windowHeight="21120" xr2:uid="{00000000-000D-0000-FFFF-FFFF00000000}"/>
  </bookViews>
  <sheets>
    <sheet name="STBG Roadway Application " sheetId="13" r:id="rId1"/>
    <sheet name="Resurfacing App" sheetId="15" r:id="rId2"/>
    <sheet name="TASA Application" sheetId="14" r:id="rId3"/>
  </sheets>
  <definedNames>
    <definedName name="OLE_LINK1" localSheetId="0">'STBG Roadway Application '!$B$121</definedName>
    <definedName name="_xlnm.Print_Area" localSheetId="1">'Resurfacing App'!$A$1:$F$94</definedName>
    <definedName name="_xlnm.Print_Area" localSheetId="0">'STBG Roadway Application '!$A$1:$F$140</definedName>
    <definedName name="_xlnm.Print_Area" localSheetId="2">'TASA Application'!$A$1:$F$124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6" i="14" l="1"/>
  <c r="A56" i="13"/>
  <c r="D63" i="15" l="1"/>
  <c r="D64" i="15" s="1"/>
  <c r="E60" i="15"/>
  <c r="A32" i="15"/>
  <c r="A30" i="15"/>
  <c r="D90" i="14"/>
  <c r="E86" i="14" s="1"/>
  <c r="E87" i="14"/>
  <c r="E85" i="14"/>
  <c r="E90" i="14" s="1"/>
  <c r="D84" i="14"/>
  <c r="E80" i="14" s="1"/>
  <c r="E81" i="14"/>
  <c r="D79" i="14"/>
  <c r="D75" i="14"/>
  <c r="D91" i="14" s="1"/>
  <c r="A52" i="14"/>
  <c r="A51" i="14"/>
  <c r="A24" i="14"/>
  <c r="E58" i="15" l="1"/>
  <c r="E59" i="15"/>
  <c r="E63" i="15" l="1"/>
  <c r="E104" i="13" l="1"/>
  <c r="E103" i="13"/>
  <c r="E102" i="13"/>
  <c r="E101" i="13"/>
  <c r="D97" i="13"/>
  <c r="D100" i="13" s="1"/>
  <c r="D107" i="13" s="1"/>
  <c r="D103" i="13"/>
  <c r="D106" i="13" s="1"/>
  <c r="A87" i="13"/>
  <c r="A31" i="13"/>
  <c r="A29" i="13"/>
  <c r="A65" i="13"/>
  <c r="A59" i="13"/>
</calcChain>
</file>

<file path=xl/sharedStrings.xml><?xml version="1.0" encoding="utf-8"?>
<sst xmlns="http://schemas.openxmlformats.org/spreadsheetml/2006/main" count="550" uniqueCount="291">
  <si>
    <t>AMATS</t>
  </si>
  <si>
    <t>Surface Transportation Block Grant</t>
  </si>
  <si>
    <t>Project Application</t>
  </si>
  <si>
    <t>STBG Funding can be used for a wide variety of projects including highways, transit and bicycle and pedestrian facilities that are</t>
  </si>
  <si>
    <t>consistent with the AMATS Regional Transportation Plan.  STBG funds can be used on any functionally classified road from urban</t>
  </si>
  <si>
    <t>minor collector/rural major collector or higher, and bridge projects on any road.</t>
  </si>
  <si>
    <t>STBG funds can be used for right of way and construction.</t>
  </si>
  <si>
    <t>Local legislation showing support of local match due with application.  Exceptions may be granted on a case by case basis.</t>
  </si>
  <si>
    <t>Project Sponsor</t>
  </si>
  <si>
    <t>Contact Person</t>
  </si>
  <si>
    <t>Name:</t>
  </si>
  <si>
    <t xml:space="preserve"> </t>
  </si>
  <si>
    <t>Title:</t>
  </si>
  <si>
    <t xml:space="preserve">Is this your Priority Project? </t>
  </si>
  <si>
    <t>Yes             No</t>
  </si>
  <si>
    <t>Address:</t>
  </si>
  <si>
    <t xml:space="preserve">Is this a PDIP Project? </t>
  </si>
  <si>
    <t>(Please circle, only one priority project accepted per sponsor per funding category)</t>
  </si>
  <si>
    <t>Phone:</t>
  </si>
  <si>
    <t>Email:</t>
  </si>
  <si>
    <t>Project Name</t>
  </si>
  <si>
    <t>Location</t>
  </si>
  <si>
    <t>Termini</t>
  </si>
  <si>
    <t>Length (Miles)</t>
  </si>
  <si>
    <t>Briefly describe why this project is needed</t>
  </si>
  <si>
    <t>Safety</t>
  </si>
  <si>
    <t>(Please circle)</t>
  </si>
  <si>
    <t>Yes</t>
  </si>
  <si>
    <t>No</t>
  </si>
  <si>
    <t>Bridge/Road Closed</t>
  </si>
  <si>
    <t>Bridge Load Restricted</t>
  </si>
  <si>
    <t>Documented Landslide Endangering Road</t>
  </si>
  <si>
    <t>Congestion</t>
  </si>
  <si>
    <t>Project Readiness</t>
  </si>
  <si>
    <r>
      <t>Stage 3 Plans Completed (</t>
    </r>
    <r>
      <rPr>
        <sz val="10"/>
        <rFont val="Arial"/>
        <family val="2"/>
      </rPr>
      <t>Traditional/Non-Traditional LPA</t>
    </r>
    <r>
      <rPr>
        <sz val="11"/>
        <rFont val="Arial"/>
        <family val="2"/>
      </rPr>
      <t>)</t>
    </r>
  </si>
  <si>
    <t>ODOT LPA Project Scope Form submitted to AMATS</t>
  </si>
  <si>
    <t>Anticipated Project Schedule</t>
  </si>
  <si>
    <t>Month</t>
  </si>
  <si>
    <t>Year</t>
  </si>
  <si>
    <r>
      <t>Project Delays</t>
    </r>
    <r>
      <rPr>
        <sz val="11"/>
        <rFont val="Arial"/>
        <family val="2"/>
      </rPr>
      <t xml:space="preserve"> – projects that are delayed or cancelled will be re-evaluated based on the following principles:</t>
    </r>
  </si>
  <si>
    <t>eligible to apply for additional STBG funds through AMATS' normal application cycle.  If additional funding for a project is</t>
  </si>
  <si>
    <t>Funding</t>
  </si>
  <si>
    <t>Estimated</t>
  </si>
  <si>
    <t>Project Phase</t>
  </si>
  <si>
    <t>FY</t>
  </si>
  <si>
    <t>Source</t>
  </si>
  <si>
    <t>Cost</t>
  </si>
  <si>
    <t>Percent</t>
  </si>
  <si>
    <t>Remarks</t>
  </si>
  <si>
    <t xml:space="preserve">Prelim. Engineering </t>
  </si>
  <si>
    <t>Local</t>
  </si>
  <si>
    <t>Not eligible for AMATS STBG Funds</t>
  </si>
  <si>
    <t>Right-of-Way</t>
  </si>
  <si>
    <t>(20%) min. local share</t>
  </si>
  <si>
    <t>STBG</t>
  </si>
  <si>
    <t>(80%) max. fed. share</t>
  </si>
  <si>
    <t>Other*</t>
  </si>
  <si>
    <t>ROW Total</t>
  </si>
  <si>
    <t>Construction</t>
  </si>
  <si>
    <t>(including construction inspection)</t>
  </si>
  <si>
    <t>Construction Total</t>
  </si>
  <si>
    <t>Project Total</t>
  </si>
  <si>
    <t>Yes               No</t>
  </si>
  <si>
    <t>Please use the space below to provide any additional information about this project.</t>
  </si>
  <si>
    <t>Connecting Communities Planning Grant</t>
  </si>
  <si>
    <t>Due Friday November 7, 2025;  Please email completed applications to aprater@akronohio.gov</t>
  </si>
  <si>
    <t>Project Sale</t>
  </si>
  <si>
    <t>Begin Construction</t>
  </si>
  <si>
    <t xml:space="preserve">a. If a project is delayed due to the lack of programmed federal funds, the project will be rescheduled as soon as funds </t>
  </si>
  <si>
    <t>b. If a project is delayed due to the project sponsor, the project may be cancelled or rescheduled at a later time so as</t>
  </si>
  <si>
    <t xml:space="preserve">    not to impact or jeopardize other projects that have met their schedules.</t>
  </si>
  <si>
    <t xml:space="preserve">    become available.</t>
  </si>
  <si>
    <t>PDIP</t>
  </si>
  <si>
    <t>(20%) min. local share w/out PDIP</t>
  </si>
  <si>
    <t>Lower amount: 10% or $100,000</t>
  </si>
  <si>
    <r>
      <t xml:space="preserve">Maximum STBG project request is </t>
    </r>
    <r>
      <rPr>
        <sz val="10"/>
        <color rgb="FFFF0000"/>
        <rFont val="Arial"/>
        <family val="2"/>
      </rPr>
      <t>$6,000,000.</t>
    </r>
  </si>
  <si>
    <r>
      <t xml:space="preserve">PDIP requires STBG projects </t>
    </r>
    <r>
      <rPr>
        <b/>
        <sz val="10"/>
        <color rgb="FFFF0000"/>
        <rFont val="Arial"/>
        <family val="2"/>
      </rPr>
      <t>PS&amp;E</t>
    </r>
    <r>
      <rPr>
        <b/>
        <sz val="10"/>
        <rFont val="Arial"/>
        <family val="2"/>
      </rPr>
      <t xml:space="preserve"> submitted to ODOT within </t>
    </r>
    <r>
      <rPr>
        <b/>
        <sz val="10"/>
        <color rgb="FFFF0000"/>
        <rFont val="Arial"/>
        <family val="2"/>
      </rPr>
      <t>four</t>
    </r>
    <r>
      <rPr>
        <b/>
        <sz val="10"/>
        <rFont val="Arial"/>
        <family val="2"/>
      </rPr>
      <t xml:space="preserve"> years of award.</t>
    </r>
  </si>
  <si>
    <t>Minimum local match is 20%; but may be reduced to 10% if participating in the Project Delivery Incentive Program (PDIP).</t>
  </si>
  <si>
    <t>Transit</t>
  </si>
  <si>
    <t>Dedicated/Bus Rapid Transit Lane</t>
  </si>
  <si>
    <t>Bus Signal Priority/Preemption</t>
  </si>
  <si>
    <t>ADA Sidewalk Extension at Bus Stop</t>
  </si>
  <si>
    <t>Bicycle and Pedestrian</t>
  </si>
  <si>
    <r>
      <t xml:space="preserve">Complete Street Components   </t>
    </r>
    <r>
      <rPr>
        <sz val="11"/>
        <rFont val="Arial"/>
        <family val="2"/>
      </rPr>
      <t>(Transit, Bicycle, Pedestrian Components)</t>
    </r>
  </si>
  <si>
    <t>New Sidewalks</t>
  </si>
  <si>
    <t>R/W Authorized</t>
  </si>
  <si>
    <t>R/W Certification</t>
  </si>
  <si>
    <t>Describe the type of work you plan to do. Please attach a map and any other useful information</t>
  </si>
  <si>
    <r>
      <t>Do you anticipate this project being Local Let or ODOT Let?</t>
    </r>
    <r>
      <rPr>
        <sz val="11"/>
        <color rgb="FF000000"/>
        <rFont val="Arial"/>
        <family val="2"/>
      </rPr>
      <t xml:space="preserve">      (Please circle one)</t>
    </r>
  </si>
  <si>
    <t>Project Type (please circle)</t>
  </si>
  <si>
    <r>
      <t xml:space="preserve">Does your municipality have an ADA Transition Plan? </t>
    </r>
    <r>
      <rPr>
        <sz val="11"/>
        <color rgb="FF000000"/>
        <rFont val="Arial"/>
        <family val="2"/>
      </rPr>
      <t xml:space="preserve">     (Please circle )</t>
    </r>
  </si>
  <si>
    <t>Detailed Design</t>
  </si>
  <si>
    <t>Local      /      ODOT</t>
  </si>
  <si>
    <r>
      <rPr>
        <b/>
        <sz val="11"/>
        <rFont val="Arial"/>
        <family val="2"/>
      </rPr>
      <t>*Note:</t>
    </r>
    <r>
      <rPr>
        <sz val="11"/>
        <rFont val="Arial"/>
        <family val="2"/>
      </rPr>
      <t xml:space="preserve">  Interactive maps showing the latest PCIs and ADTs can be found on the AMATS website (linked in excel application).</t>
    </r>
  </si>
  <si>
    <t xml:space="preserve"> (Date Approved by ODOT, if applicable)</t>
  </si>
  <si>
    <t>Project location identified on AMATS 2019-2023</t>
  </si>
  <si>
    <t>High crash location listed on AMATS 2021-2023</t>
  </si>
  <si>
    <t>Recommended Capacity Improvement in the</t>
  </si>
  <si>
    <t xml:space="preserve"> (Date Submitted to AMATS, if applicable)</t>
  </si>
  <si>
    <t>ADA Accessible Bus Shelters (w/ RTA sign off attached)</t>
  </si>
  <si>
    <t>Cycle Track/Shared Use Path (please document width)</t>
  </si>
  <si>
    <t>Is this project recommended in a</t>
  </si>
  <si>
    <t>Project Milestone (if applicable)</t>
  </si>
  <si>
    <t>Environmental Document Approved</t>
  </si>
  <si>
    <t>Stage 2 Plans - Submitted</t>
  </si>
  <si>
    <t>Stage 3 Plans - Submitted</t>
  </si>
  <si>
    <r>
      <t>Major Changes to Project Funding/Scope</t>
    </r>
    <r>
      <rPr>
        <sz val="11"/>
        <rFont val="Arial"/>
        <family val="2"/>
      </rPr>
      <t xml:space="preserve"> – Projects which have already received federal STBG funds through AMATS are not </t>
    </r>
  </si>
  <si>
    <t>Subcommittee, TAC and Policy Committees, with the Policy Committee having final decision-making authority.</t>
  </si>
  <si>
    <r>
      <t xml:space="preserve">Anticipated Funding Requirements </t>
    </r>
    <r>
      <rPr>
        <sz val="11"/>
        <rFont val="Arial"/>
        <family val="2"/>
      </rPr>
      <t>(Maximum STBG total project request is $6,000,000)</t>
    </r>
  </si>
  <si>
    <t>Rapid Flashing Beacon (RFB), Pedestrian Refuge Island,</t>
  </si>
  <si>
    <t xml:space="preserve">   Pedestrian Hybrid Beacon (PHB) (How many of each?)</t>
  </si>
  <si>
    <t>Quantity/Location</t>
  </si>
  <si>
    <t>PS&amp;E to District (remember PDIP)</t>
  </si>
  <si>
    <t>or    Bridge Rating</t>
  </si>
  <si>
    <t>Details:</t>
  </si>
  <si>
    <t>Details</t>
  </si>
  <si>
    <t>* identify other secured funding sources in Remarks column</t>
  </si>
  <si>
    <t xml:space="preserve">necessary or major scope changes occur a request must be made to the AMATS Staff and will be reviewed by the TAC TIP </t>
  </si>
  <si>
    <t>If Local Let, who is your LPA Coordinator?  They must be up to date on LPA modules.</t>
  </si>
  <si>
    <t>On Street Bicycle Lanes both directions (enitre corridor)</t>
  </si>
  <si>
    <t>John Doe</t>
  </si>
  <si>
    <t>City of Ohioville</t>
  </si>
  <si>
    <t>Transportation Engineer</t>
  </si>
  <si>
    <t>1234 Main St</t>
  </si>
  <si>
    <t>Ohioville, OH 12345</t>
  </si>
  <si>
    <t>123-456-7890</t>
  </si>
  <si>
    <t>jdoe@ohiovilleoh.gov</t>
  </si>
  <si>
    <t>Minor St to Secondary Ave</t>
  </si>
  <si>
    <t>1.3 miles</t>
  </si>
  <si>
    <t>Main Rd complete streets</t>
  </si>
  <si>
    <t>Main Rd</t>
  </si>
  <si>
    <t>roadway quality.</t>
  </si>
  <si>
    <t>Reconstruction of roadway to accommodate ADA sidewalk extensions and ADA accessible bus shelters.  This project will add</t>
  </si>
  <si>
    <t xml:space="preserve">a 10' cycle track on the east side of the roadway and new sidewalks on the west side of the roadway.   2 RFBs and 2 </t>
  </si>
  <si>
    <t>pedestrian refuge islands will be added at mid-block locations - one north of Minor St and one south of Secondary Ave.  Signals</t>
  </si>
  <si>
    <t>will be replaced to allow for coordination and bus signal preemption.</t>
  </si>
  <si>
    <t>Locations are at Minor &amp; Secondary</t>
  </si>
  <si>
    <t>intersections</t>
  </si>
  <si>
    <t>Intersection locations are #1 &amp; #3</t>
  </si>
  <si>
    <t>Section location is #8</t>
  </si>
  <si>
    <t>N/A</t>
  </si>
  <si>
    <t>Signal Preemption at all 4 signals</t>
  </si>
  <si>
    <t>4 - 2 NB, 2 SB at existing stops on Route #4</t>
  </si>
  <si>
    <t>None</t>
  </si>
  <si>
    <t>10' on east side of entire corridor</t>
  </si>
  <si>
    <t>5' on west side of entire corridor</t>
  </si>
  <si>
    <t>Secondary</t>
  </si>
  <si>
    <t>2 RFB, 2 Ped refuge islands located north of Minor and south of</t>
  </si>
  <si>
    <t>2024 Ohioville Planning Grant</t>
  </si>
  <si>
    <t>HSIP</t>
  </si>
  <si>
    <t>May</t>
  </si>
  <si>
    <t>January</t>
  </si>
  <si>
    <t>October</t>
  </si>
  <si>
    <t>July</t>
  </si>
  <si>
    <t>March</t>
  </si>
  <si>
    <t>November</t>
  </si>
  <si>
    <t>December</t>
  </si>
  <si>
    <t>Feb 2030 PDIP deadline</t>
  </si>
  <si>
    <t>Stage 1 Plans - Submitted</t>
  </si>
  <si>
    <t>Transit agency signoff for shelters and sidwalk extensions are attached.  There will be multiple partial takes for cycle path.</t>
  </si>
  <si>
    <t>Sidewalk will be in the existing right of way.</t>
  </si>
  <si>
    <t>Please add any additional information that doesn't fit in the sections above.</t>
  </si>
  <si>
    <t>Roadway               Bridge               Signal/Roundabout</t>
  </si>
  <si>
    <t>The purpose of this project is to improve pedestrian and bicycle safety as well as transit headways while improving</t>
  </si>
  <si>
    <t>Entire corridor is on CMP, but not</t>
  </si>
  <si>
    <t>as capacity improvement</t>
  </si>
  <si>
    <t xml:space="preserve">Transportation Alternatives Set Aside </t>
  </si>
  <si>
    <t>Funding for bike and pedestrian facilities. Facilities do not need to be located on the federal functional classification system.</t>
  </si>
  <si>
    <t>TASA funds can be used for planning (Safe Routes To School), engineering, right of way and construction.</t>
  </si>
  <si>
    <r>
      <t xml:space="preserve">Maximum TASA project request is </t>
    </r>
    <r>
      <rPr>
        <sz val="10"/>
        <color rgb="FFFF0000"/>
        <rFont val="Arial"/>
        <family val="2"/>
      </rPr>
      <t>$1,000,000.</t>
    </r>
  </si>
  <si>
    <t>Minimum local match is 20% but may be reduced to 10% if participating in the Project Delivery Incentive Program (PDIP).</t>
  </si>
  <si>
    <r>
      <t>PDIP requires TASA projects</t>
    </r>
    <r>
      <rPr>
        <b/>
        <sz val="10"/>
        <color rgb="FFFF0000"/>
        <rFont val="Arial"/>
        <family val="2"/>
      </rPr>
      <t xml:space="preserve"> PS&amp;E</t>
    </r>
    <r>
      <rPr>
        <b/>
        <sz val="10"/>
        <rFont val="Arial"/>
        <family val="2"/>
      </rPr>
      <t xml:space="preserve"> submitted to ODOT within </t>
    </r>
    <r>
      <rPr>
        <b/>
        <sz val="10"/>
        <color rgb="FFFF0000"/>
        <rFont val="Arial"/>
        <family val="2"/>
      </rPr>
      <t>two</t>
    </r>
    <r>
      <rPr>
        <b/>
        <sz val="10"/>
        <rFont val="Arial"/>
        <family val="2"/>
      </rPr>
      <t xml:space="preserve"> years of award.</t>
    </r>
  </si>
  <si>
    <t>City of Natureway</t>
  </si>
  <si>
    <t>Mike Bikefan</t>
  </si>
  <si>
    <t>5678 Trailway Dr</t>
  </si>
  <si>
    <t>Is this a PDIP Project?</t>
  </si>
  <si>
    <t>Natureway, OH 24680</t>
  </si>
  <si>
    <t>Yes                No</t>
  </si>
  <si>
    <t>330-555-5555</t>
  </si>
  <si>
    <t>mbikefan@natureway.oh.com</t>
  </si>
  <si>
    <t>Natureway Trail Phase 3</t>
  </si>
  <si>
    <t>Main Rd to Minor Rd</t>
  </si>
  <si>
    <t>If a trail project, has a feasiblity analysis* been completed?  If so, please attach.</t>
  </si>
  <si>
    <t>Yes                 No</t>
  </si>
  <si>
    <t>UPDATE Link with 2025, shows 2023</t>
  </si>
  <si>
    <t>Continue the Natureway Trail to connect more neighborhoods and schools to existing trail, which evenutally connects to</t>
  </si>
  <si>
    <t>downtown Natureway.</t>
  </si>
  <si>
    <t xml:space="preserve">Describe the type of work you plan to do. Please attach a map and any other useful information </t>
  </si>
  <si>
    <t>Construct a 10' wide trail between Main Rd and Minor Rd along abandoned RR tracks.  This portion of the trail would also</t>
  </si>
  <si>
    <t>give better access to middle and high schools.</t>
  </si>
  <si>
    <r>
      <t xml:space="preserve">Does your municipality have an ADA Transition Plan? </t>
    </r>
    <r>
      <rPr>
        <sz val="11"/>
        <color rgb="FF000000"/>
        <rFont val="Arial"/>
        <family val="2"/>
      </rPr>
      <t xml:space="preserve">     (Please Circle)</t>
    </r>
  </si>
  <si>
    <r>
      <t>Facility Type</t>
    </r>
    <r>
      <rPr>
        <sz val="11"/>
        <rFont val="Arial"/>
        <family val="2"/>
      </rPr>
      <t xml:space="preserve"> (Please circle applicable)</t>
    </r>
  </si>
  <si>
    <t>Regional Trail / Secondary Trail / Sidewalk / Bike Lane</t>
  </si>
  <si>
    <t>Project Type</t>
  </si>
  <si>
    <t>Select one</t>
  </si>
  <si>
    <t>Connects two existing facilities</t>
  </si>
  <si>
    <t>Connects one existing facility</t>
  </si>
  <si>
    <t>X</t>
  </si>
  <si>
    <t>This will extend the existing Natureway Trail</t>
  </si>
  <si>
    <t>Sidewalk replacement / Bike/Ped safety infrastructure</t>
  </si>
  <si>
    <t>Stand alone project</t>
  </si>
  <si>
    <t>Trail surface upgrade (limestone to asphalt)</t>
  </si>
  <si>
    <t>Consistency with Plans</t>
  </si>
  <si>
    <t>(Please Circle )</t>
  </si>
  <si>
    <t>Is the project a part of a Safe Routes to School Travel Plan?</t>
  </si>
  <si>
    <t>Natureway HS and middle school</t>
  </si>
  <si>
    <t>(If yes, please attach)</t>
  </si>
  <si>
    <t>2023 Natureway Planning Grant</t>
  </si>
  <si>
    <t>Link</t>
  </si>
  <si>
    <t>Existing Conditions/Future Enhancements</t>
  </si>
  <si>
    <t>Is the project located on an existing transit line? (list route(s))</t>
  </si>
  <si>
    <t xml:space="preserve">Does the project area have a history of </t>
  </si>
  <si>
    <t>This project is off-road</t>
  </si>
  <si>
    <t>Will the project include: rapid flashing beacon (RFB),</t>
  </si>
  <si>
    <t>2 RFBs - one at Midway Rd, one at</t>
  </si>
  <si>
    <t>pedestrian refuge island, pedestrian hybrid beacon (PHB)?</t>
  </si>
  <si>
    <t>Treeway Blvd</t>
  </si>
  <si>
    <t>If yes, how many of each?</t>
  </si>
  <si>
    <t>Is RW owned by the sponsor?  (Verification required)</t>
  </si>
  <si>
    <t>*see additional information below</t>
  </si>
  <si>
    <t>Details/Date:</t>
  </si>
  <si>
    <t>Are final tracings complete, RW certified &amp; purchased, and</t>
  </si>
  <si>
    <t>4A utility relocation plans drafted?</t>
  </si>
  <si>
    <t>Have NEPA documents have been approved?</t>
  </si>
  <si>
    <t>Env Doc approved Dec 2024</t>
  </si>
  <si>
    <t>Is the project design in early stages or not started?</t>
  </si>
  <si>
    <r>
      <t>Do you anticipate this project being Local Let or ODOT Let?</t>
    </r>
    <r>
      <rPr>
        <sz val="11"/>
        <rFont val="Arial"/>
        <family val="2"/>
      </rPr>
      <t xml:space="preserve">      (Please circle)</t>
    </r>
  </si>
  <si>
    <r>
      <t xml:space="preserve">Anticipated Funding Requirements </t>
    </r>
    <r>
      <rPr>
        <sz val="11"/>
        <rFont val="Arial"/>
        <family val="2"/>
      </rPr>
      <t>(Maximum TASA project request is $1,000,000)</t>
    </r>
  </si>
  <si>
    <t>TASA</t>
  </si>
  <si>
    <t>SPENT</t>
  </si>
  <si>
    <t>PE Total</t>
  </si>
  <si>
    <t>DD Total</t>
  </si>
  <si>
    <t>Project Milestone</t>
  </si>
  <si>
    <t>Complete</t>
  </si>
  <si>
    <t>February</t>
  </si>
  <si>
    <t>PDIP Deadline</t>
  </si>
  <si>
    <t>April</t>
  </si>
  <si>
    <t>June</t>
  </si>
  <si>
    <t>Feasibility study is attached.</t>
  </si>
  <si>
    <t>*Purchase RW from ABC RR in February 2012</t>
  </si>
  <si>
    <t>RW takes might be minimal for drainage requirements.</t>
  </si>
  <si>
    <t>PE &amp; DD are complete and environmental document has been approved.</t>
  </si>
  <si>
    <t>Resurfacing Program</t>
  </si>
  <si>
    <t>Eligible resurfacing project funds can be used on any functionally classified road from urban minor collector/rural major collector or</t>
  </si>
  <si>
    <t xml:space="preserve">  higher, but may not be used on state Routes.</t>
  </si>
  <si>
    <t>Concrete roadways are not eligible unless being overlaid with asphalt.</t>
  </si>
  <si>
    <t>Roadways with a Pavement Condition Index (PCI) of greater than 80 are not eligible for funding.</t>
  </si>
  <si>
    <t>Asphalt shall not exceed 3 inches.</t>
  </si>
  <si>
    <t>Resurfacing funds can only be used for construction.</t>
  </si>
  <si>
    <r>
      <t xml:space="preserve">Maximum resurfacing project request is </t>
    </r>
    <r>
      <rPr>
        <sz val="10"/>
        <color rgb="FFFF0000"/>
        <rFont val="Arial"/>
        <family val="2"/>
      </rPr>
      <t>$1,000,000 for priority project</t>
    </r>
    <r>
      <rPr>
        <sz val="10"/>
        <rFont val="Arial"/>
        <family val="2"/>
      </rPr>
      <t xml:space="preserve"> and </t>
    </r>
    <r>
      <rPr>
        <sz val="10"/>
        <color rgb="FFFF0000"/>
        <rFont val="Arial"/>
        <family val="2"/>
      </rPr>
      <t>$800,000 for others.</t>
    </r>
  </si>
  <si>
    <t>Minimum local match is 20% but may be reduced to 10% if participating in the Project Development Incentive Program (PDIP).</t>
  </si>
  <si>
    <r>
      <t xml:space="preserve">PDIP requires resurfacing projects </t>
    </r>
    <r>
      <rPr>
        <b/>
        <sz val="10"/>
        <color rgb="FFFF0000"/>
        <rFont val="Arial"/>
        <family val="2"/>
      </rPr>
      <t xml:space="preserve">PS&amp;E </t>
    </r>
    <r>
      <rPr>
        <b/>
        <sz val="10"/>
        <rFont val="Arial"/>
        <family val="2"/>
      </rPr>
      <t xml:space="preserve">submitted to ODOT within </t>
    </r>
    <r>
      <rPr>
        <b/>
        <sz val="10"/>
        <color rgb="FFFF0000"/>
        <rFont val="Arial"/>
        <family val="2"/>
      </rPr>
      <t>two</t>
    </r>
    <r>
      <rPr>
        <b/>
        <sz val="10"/>
        <rFont val="Arial"/>
        <family val="2"/>
      </rPr>
      <t xml:space="preserve"> years of award.</t>
    </r>
  </si>
  <si>
    <t>Project Sponsor(s)</t>
  </si>
  <si>
    <t>Village of Ohiosburg</t>
  </si>
  <si>
    <t>Jane Doe</t>
  </si>
  <si>
    <t>Service Director</t>
  </si>
  <si>
    <t xml:space="preserve">     Yes             No</t>
  </si>
  <si>
    <t>1234 Star Ave</t>
  </si>
  <si>
    <t>Ohiosburg, OH 13579</t>
  </si>
  <si>
    <t>330-123-4567</t>
  </si>
  <si>
    <t>Jane.Doe@Ohiosburgoh.net</t>
  </si>
  <si>
    <t>Minor St Resurfacing</t>
  </si>
  <si>
    <t>Minor St</t>
  </si>
  <si>
    <t>Major Ave to 1st St</t>
  </si>
  <si>
    <t>Length</t>
  </si>
  <si>
    <t>0.50 miles</t>
  </si>
  <si>
    <t xml:space="preserve">Describe the type of work you plan to do. Please attach a map and any other useful information. </t>
  </si>
  <si>
    <t>Maintenance Completed</t>
  </si>
  <si>
    <t>Type of Maintenance</t>
  </si>
  <si>
    <t>Date complete</t>
  </si>
  <si>
    <t>Location if not project limits</t>
  </si>
  <si>
    <t>Last resurfacing date</t>
  </si>
  <si>
    <t>Chip and Seal</t>
  </si>
  <si>
    <t>(if known)</t>
  </si>
  <si>
    <t>Strip Paving</t>
  </si>
  <si>
    <t>Crack Sealing</t>
  </si>
  <si>
    <t>entire project area</t>
  </si>
  <si>
    <t>Patching</t>
  </si>
  <si>
    <r>
      <t>Does the pavement need full or partial depth repair?</t>
    </r>
    <r>
      <rPr>
        <sz val="11"/>
        <rFont val="Arial"/>
        <family val="2"/>
      </rPr>
      <t xml:space="preserve">      (Please circle)</t>
    </r>
  </si>
  <si>
    <t>Yes              No</t>
  </si>
  <si>
    <t>If yes, estimate the percent of pavement area that needs partial or full depth repair?</t>
  </si>
  <si>
    <r>
      <t>(</t>
    </r>
    <r>
      <rPr>
        <b/>
        <sz val="11"/>
        <rFont val="Arial"/>
        <family val="2"/>
      </rPr>
      <t>Note:</t>
    </r>
    <r>
      <rPr>
        <sz val="11"/>
        <rFont val="Arial"/>
        <family val="2"/>
      </rPr>
      <t xml:space="preserve"> If estimate above is over 25%, project is considered reconstruction and not eligible for this program.)</t>
    </r>
  </si>
  <si>
    <r>
      <t xml:space="preserve">Does your municipality have an ADA Transition Plan? </t>
    </r>
    <r>
      <rPr>
        <sz val="11"/>
        <rFont val="Arial"/>
        <family val="2"/>
      </rPr>
      <t xml:space="preserve">                 (Please circle)</t>
    </r>
  </si>
  <si>
    <r>
      <t xml:space="preserve">Anticipated Funding Requirements </t>
    </r>
    <r>
      <rPr>
        <sz val="11"/>
        <rFont val="Arial"/>
        <family val="2"/>
      </rPr>
      <t>(Maximum STBG resurfacing project request is $1,000,000 for priority or $800,000)</t>
    </r>
  </si>
  <si>
    <t xml:space="preserve">Funding </t>
  </si>
  <si>
    <t>Not eligible for AMATS Resurfacing Funds</t>
  </si>
  <si>
    <t>PDIP (if applicable)</t>
  </si>
  <si>
    <t>February 2028 PDIP deadline</t>
  </si>
  <si>
    <t>August</t>
  </si>
  <si>
    <t>b. If a project is delayed due to the project sponsor, the project may be cancelled or rescheduled at a later time as</t>
  </si>
  <si>
    <t>Please find map of corridor attached.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</si>
</sst>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"/>
    <numFmt numFmtId="165" formatCode="mmmm\ d\,\ yyyy"/>
    <numFmt numFmtId="166" formatCode="&quot;$&quot;#,##0.0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1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b/>
      <u/>
      <sz val="11"/>
      <name val="Arial"/>
      <family val="2"/>
    </font>
    <font>
      <sz val="11"/>
      <color rgb="FFFF0000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u/>
      <sz val="10"/>
      <color theme="10"/>
      <name val="Arial"/>
      <family val="2"/>
    </font>
    <font>
      <sz val="10"/>
      <color theme="10"/>
      <name val="Arial"/>
      <family val="2"/>
    </font>
    <font>
      <u/>
      <sz val="11"/>
      <color theme="10"/>
      <name val="Arial"/>
      <family val="2"/>
    </font>
    <font>
      <sz val="10"/>
      <color indexed="10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8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420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horizontal="left" vertical="center"/>
    </xf>
    <xf numFmtId="165" fontId="4" fillId="0" borderId="2" xfId="0" applyNumberFormat="1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right" vertical="center"/>
    </xf>
    <xf numFmtId="9" fontId="4" fillId="0" borderId="10" xfId="0" applyNumberFormat="1" applyFont="1" applyBorder="1" applyAlignment="1">
      <alignment horizontal="center" vertical="center"/>
    </xf>
    <xf numFmtId="9" fontId="4" fillId="0" borderId="11" xfId="0" applyNumberFormat="1" applyFont="1" applyBorder="1" applyAlignment="1">
      <alignment horizontal="center" vertical="center"/>
    </xf>
    <xf numFmtId="9" fontId="4" fillId="0" borderId="12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5" fillId="0" borderId="17" xfId="0" applyFont="1" applyBorder="1" applyAlignment="1">
      <alignment vertical="center"/>
    </xf>
    <xf numFmtId="0" fontId="4" fillId="0" borderId="9" xfId="0" applyFont="1" applyBorder="1" applyAlignment="1">
      <alignment horizontal="right" vertical="center"/>
    </xf>
    <xf numFmtId="0" fontId="4" fillId="0" borderId="17" xfId="0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right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164" fontId="4" fillId="0" borderId="24" xfId="0" applyNumberFormat="1" applyFont="1" applyBorder="1" applyAlignment="1">
      <alignment horizontal="right" vertical="center"/>
    </xf>
    <xf numFmtId="0" fontId="5" fillId="0" borderId="26" xfId="0" applyFont="1" applyBorder="1" applyAlignment="1">
      <alignment vertical="center"/>
    </xf>
    <xf numFmtId="0" fontId="5" fillId="0" borderId="26" xfId="0" applyFont="1" applyBorder="1" applyAlignment="1">
      <alignment horizontal="right" vertical="center"/>
    </xf>
    <xf numFmtId="9" fontId="4" fillId="0" borderId="27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right" vertical="center"/>
    </xf>
    <xf numFmtId="14" fontId="3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9" fillId="0" borderId="30" xfId="0" applyFont="1" applyBorder="1" applyAlignment="1">
      <alignment horizontal="center" vertical="center"/>
    </xf>
    <xf numFmtId="165" fontId="4" fillId="3" borderId="20" xfId="0" applyNumberFormat="1" applyFont="1" applyFill="1" applyBorder="1" applyAlignment="1">
      <alignment horizontal="left" vertical="center"/>
    </xf>
    <xf numFmtId="165" fontId="4" fillId="3" borderId="20" xfId="0" applyNumberFormat="1" applyFont="1" applyFill="1" applyBorder="1" applyAlignment="1">
      <alignment horizontal="right" vertical="center"/>
    </xf>
    <xf numFmtId="0" fontId="4" fillId="3" borderId="20" xfId="0" applyFont="1" applyFill="1" applyBorder="1" applyAlignment="1">
      <alignment vertical="center"/>
    </xf>
    <xf numFmtId="0" fontId="5" fillId="2" borderId="29" xfId="0" applyFont="1" applyFill="1" applyBorder="1" applyAlignment="1">
      <alignment vertical="center"/>
    </xf>
    <xf numFmtId="14" fontId="3" fillId="0" borderId="34" xfId="0" applyNumberFormat="1" applyFont="1" applyBorder="1" applyAlignment="1">
      <alignment vertical="center"/>
    </xf>
    <xf numFmtId="14" fontId="3" fillId="0" borderId="31" xfId="0" applyNumberFormat="1" applyFont="1" applyBorder="1" applyAlignment="1">
      <alignment horizontal="center" vertical="center"/>
    </xf>
    <xf numFmtId="14" fontId="12" fillId="0" borderId="13" xfId="0" applyNumberFormat="1" applyFont="1" applyBorder="1" applyAlignment="1">
      <alignment vertical="center"/>
    </xf>
    <xf numFmtId="14" fontId="3" fillId="0" borderId="3" xfId="0" applyNumberFormat="1" applyFont="1" applyBorder="1" applyAlignment="1">
      <alignment horizontal="center" vertical="center"/>
    </xf>
    <xf numFmtId="0" fontId="5" fillId="2" borderId="13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right" vertical="center"/>
    </xf>
    <xf numFmtId="0" fontId="5" fillId="0" borderId="29" xfId="0" applyFont="1" applyBorder="1" applyAlignment="1">
      <alignment horizontal="center" vertical="center"/>
    </xf>
    <xf numFmtId="165" fontId="4" fillId="0" borderId="0" xfId="0" applyNumberFormat="1" applyFont="1" applyAlignment="1">
      <alignment horizontal="left" vertical="center"/>
    </xf>
    <xf numFmtId="165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4" xfId="0" applyFont="1" applyBorder="1" applyAlignment="1">
      <alignment horizontal="left" vertical="center"/>
    </xf>
    <xf numFmtId="0" fontId="4" fillId="0" borderId="34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4" fillId="0" borderId="40" xfId="0" applyFont="1" applyBorder="1" applyAlignment="1">
      <alignment vertical="center"/>
    </xf>
    <xf numFmtId="0" fontId="4" fillId="0" borderId="4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31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0" xfId="0" applyFont="1" applyAlignment="1">
      <alignment vertical="top"/>
    </xf>
    <xf numFmtId="0" fontId="4" fillId="0" borderId="31" xfId="0" applyFont="1" applyBorder="1" applyAlignment="1">
      <alignment vertical="top"/>
    </xf>
    <xf numFmtId="0" fontId="5" fillId="0" borderId="1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164" fontId="4" fillId="0" borderId="46" xfId="0" applyNumberFormat="1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164" fontId="4" fillId="0" borderId="40" xfId="0" applyNumberFormat="1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34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5" fillId="2" borderId="13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5" fillId="3" borderId="28" xfId="0" applyFont="1" applyFill="1" applyBorder="1" applyAlignment="1">
      <alignment horizontal="left" vertical="center"/>
    </xf>
    <xf numFmtId="0" fontId="5" fillId="2" borderId="32" xfId="0" applyFont="1" applyFill="1" applyBorder="1" applyAlignment="1">
      <alignment horizontal="left" vertical="center"/>
    </xf>
    <xf numFmtId="0" fontId="5" fillId="2" borderId="20" xfId="0" applyFont="1" applyFill="1" applyBorder="1" applyAlignment="1">
      <alignment horizontal="left" vertical="center"/>
    </xf>
    <xf numFmtId="0" fontId="5" fillId="2" borderId="28" xfId="0" applyFont="1" applyFill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45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13" fillId="3" borderId="32" xfId="0" applyFont="1" applyFill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31" xfId="0" applyFont="1" applyBorder="1" applyAlignment="1">
      <alignment vertical="center"/>
    </xf>
    <xf numFmtId="0" fontId="5" fillId="0" borderId="45" xfId="0" applyFont="1" applyBorder="1" applyAlignment="1">
      <alignment vertical="center"/>
    </xf>
    <xf numFmtId="0" fontId="4" fillId="0" borderId="45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3" borderId="28" xfId="0" applyFont="1" applyFill="1" applyBorder="1" applyAlignment="1">
      <alignment vertical="center"/>
    </xf>
    <xf numFmtId="14" fontId="12" fillId="0" borderId="34" xfId="0" applyNumberFormat="1" applyFont="1" applyBorder="1" applyAlignment="1">
      <alignment vertical="center"/>
    </xf>
    <xf numFmtId="0" fontId="6" fillId="0" borderId="34" xfId="2" applyFont="1" applyBorder="1" applyAlignment="1">
      <alignment horizontal="left" vertical="center"/>
    </xf>
    <xf numFmtId="0" fontId="4" fillId="0" borderId="16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6" fillId="0" borderId="34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top"/>
    </xf>
    <xf numFmtId="0" fontId="6" fillId="0" borderId="34" xfId="0" applyFont="1" applyBorder="1" applyAlignment="1">
      <alignment horizontal="left"/>
    </xf>
    <xf numFmtId="0" fontId="19" fillId="0" borderId="0" xfId="2" applyFont="1"/>
    <xf numFmtId="0" fontId="5" fillId="0" borderId="22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9" fillId="0" borderId="38" xfId="0" applyFont="1" applyBorder="1" applyAlignment="1">
      <alignment vertical="center"/>
    </xf>
    <xf numFmtId="0" fontId="4" fillId="0" borderId="28" xfId="0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28" xfId="0" applyFont="1" applyBorder="1" applyAlignment="1">
      <alignment horizontal="left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6" xfId="0" applyFont="1" applyBorder="1" applyAlignment="1">
      <alignment vertical="center"/>
    </xf>
    <xf numFmtId="0" fontId="4" fillId="0" borderId="61" xfId="0" applyFont="1" applyBorder="1" applyAlignment="1">
      <alignment vertical="center"/>
    </xf>
    <xf numFmtId="0" fontId="4" fillId="0" borderId="51" xfId="0" applyFont="1" applyBorder="1" applyAlignment="1">
      <alignment vertical="center"/>
    </xf>
    <xf numFmtId="14" fontId="4" fillId="0" borderId="20" xfId="0" applyNumberFormat="1" applyFont="1" applyBorder="1" applyAlignment="1">
      <alignment horizontal="center" vertical="center"/>
    </xf>
    <xf numFmtId="0" fontId="4" fillId="0" borderId="25" xfId="0" applyFont="1" applyBorder="1"/>
    <xf numFmtId="166" fontId="4" fillId="0" borderId="0" xfId="0" applyNumberFormat="1" applyFont="1" applyAlignment="1">
      <alignment vertical="center"/>
    </xf>
    <xf numFmtId="0" fontId="5" fillId="0" borderId="63" xfId="0" applyFont="1" applyBorder="1" applyAlignment="1">
      <alignment vertical="center"/>
    </xf>
    <xf numFmtId="0" fontId="4" fillId="0" borderId="64" xfId="0" applyFont="1" applyBorder="1" applyAlignment="1">
      <alignment horizontal="center" vertical="center"/>
    </xf>
    <xf numFmtId="164" fontId="4" fillId="0" borderId="64" xfId="0" applyNumberFormat="1" applyFont="1" applyBorder="1" applyAlignment="1">
      <alignment horizontal="right" vertical="center"/>
    </xf>
    <xf numFmtId="9" fontId="4" fillId="0" borderId="64" xfId="0" applyNumberFormat="1" applyFont="1" applyBorder="1" applyAlignment="1">
      <alignment horizontal="center" vertical="center"/>
    </xf>
    <xf numFmtId="0" fontId="5" fillId="0" borderId="41" xfId="0" applyFont="1" applyBorder="1" applyAlignment="1">
      <alignment vertical="center"/>
    </xf>
    <xf numFmtId="9" fontId="4" fillId="0" borderId="9" xfId="0" applyNumberFormat="1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5" fillId="0" borderId="37" xfId="0" applyFont="1" applyBorder="1" applyAlignment="1">
      <alignment vertical="center"/>
    </xf>
    <xf numFmtId="0" fontId="4" fillId="0" borderId="30" xfId="0" applyFont="1" applyBorder="1" applyAlignment="1">
      <alignment horizontal="center" vertical="center"/>
    </xf>
    <xf numFmtId="9" fontId="4" fillId="0" borderId="30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vertical="center"/>
    </xf>
    <xf numFmtId="164" fontId="4" fillId="0" borderId="30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164" fontId="4" fillId="0" borderId="17" xfId="0" applyNumberFormat="1" applyFont="1" applyBorder="1" applyAlignment="1">
      <alignment vertical="center"/>
    </xf>
    <xf numFmtId="164" fontId="4" fillId="0" borderId="26" xfId="0" applyNumberFormat="1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5" fillId="3" borderId="32" xfId="0" applyFont="1" applyFill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4" fillId="0" borderId="36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14" fontId="3" fillId="0" borderId="34" xfId="0" applyNumberFormat="1" applyFont="1" applyBorder="1" applyAlignment="1">
      <alignment horizontal="left" vertical="center"/>
    </xf>
    <xf numFmtId="0" fontId="12" fillId="0" borderId="34" xfId="0" applyFont="1" applyBorder="1" applyAlignment="1">
      <alignment vertical="center"/>
    </xf>
    <xf numFmtId="0" fontId="5" fillId="2" borderId="32" xfId="0" applyFont="1" applyFill="1" applyBorder="1" applyAlignment="1">
      <alignment vertical="center"/>
    </xf>
    <xf numFmtId="0" fontId="4" fillId="2" borderId="20" xfId="0" applyFont="1" applyFill="1" applyBorder="1" applyAlignment="1">
      <alignment horizontal="left" vertical="center"/>
    </xf>
    <xf numFmtId="0" fontId="4" fillId="2" borderId="28" xfId="0" applyFont="1" applyFill="1" applyBorder="1" applyAlignment="1">
      <alignment vertical="center"/>
    </xf>
    <xf numFmtId="0" fontId="5" fillId="2" borderId="20" xfId="0" applyFont="1" applyFill="1" applyBorder="1" applyAlignment="1">
      <alignment horizontal="right" vertical="center"/>
    </xf>
    <xf numFmtId="0" fontId="5" fillId="2" borderId="28" xfId="0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left" vertical="center"/>
    </xf>
    <xf numFmtId="0" fontId="4" fillId="3" borderId="66" xfId="0" applyFont="1" applyFill="1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5" fillId="2" borderId="29" xfId="0" applyFont="1" applyFill="1" applyBorder="1" applyAlignment="1">
      <alignment horizontal="left" vertical="center"/>
    </xf>
    <xf numFmtId="0" fontId="4" fillId="0" borderId="53" xfId="0" applyFont="1" applyBorder="1" applyAlignment="1">
      <alignment vertical="center"/>
    </xf>
    <xf numFmtId="0" fontId="4" fillId="0" borderId="57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5" fillId="3" borderId="48" xfId="0" applyFont="1" applyFill="1" applyBorder="1" applyAlignment="1">
      <alignment horizontal="left" vertical="center"/>
    </xf>
    <xf numFmtId="0" fontId="4" fillId="3" borderId="26" xfId="0" applyFont="1" applyFill="1" applyBorder="1" applyAlignment="1">
      <alignment horizontal="left" vertical="center"/>
    </xf>
    <xf numFmtId="0" fontId="5" fillId="3" borderId="13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4" fillId="0" borderId="33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164" fontId="4" fillId="0" borderId="71" xfId="0" applyNumberFormat="1" applyFont="1" applyBorder="1" applyAlignment="1">
      <alignment vertical="center"/>
    </xf>
    <xf numFmtId="164" fontId="4" fillId="0" borderId="72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vertical="center"/>
    </xf>
    <xf numFmtId="9" fontId="4" fillId="0" borderId="24" xfId="0" applyNumberFormat="1" applyFont="1" applyBorder="1" applyAlignment="1">
      <alignment horizontal="center" vertical="center"/>
    </xf>
    <xf numFmtId="164" fontId="4" fillId="0" borderId="73" xfId="0" applyNumberFormat="1" applyFont="1" applyBorder="1" applyAlignment="1">
      <alignment vertical="center"/>
    </xf>
    <xf numFmtId="9" fontId="4" fillId="0" borderId="74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164" fontId="4" fillId="0" borderId="42" xfId="0" applyNumberFormat="1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164" fontId="4" fillId="0" borderId="12" xfId="0" applyNumberFormat="1" applyFont="1" applyBorder="1" applyAlignment="1">
      <alignment vertical="center"/>
    </xf>
    <xf numFmtId="9" fontId="4" fillId="0" borderId="8" xfId="0" applyNumberFormat="1" applyFont="1" applyBorder="1" applyAlignment="1">
      <alignment horizontal="center" vertical="center"/>
    </xf>
    <xf numFmtId="164" fontId="4" fillId="0" borderId="38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4" fillId="0" borderId="21" xfId="0" applyFont="1" applyBorder="1" applyAlignment="1">
      <alignment horizontal="right" vertical="center"/>
    </xf>
    <xf numFmtId="0" fontId="5" fillId="0" borderId="45" xfId="0" applyFont="1" applyBorder="1" applyAlignment="1">
      <alignment horizontal="center" vertical="center"/>
    </xf>
    <xf numFmtId="164" fontId="4" fillId="0" borderId="8" xfId="0" applyNumberFormat="1" applyFont="1" applyBorder="1" applyAlignment="1">
      <alignment vertical="center"/>
    </xf>
    <xf numFmtId="164" fontId="4" fillId="0" borderId="24" xfId="0" applyNumberFormat="1" applyFont="1" applyBorder="1" applyAlignment="1">
      <alignment vertical="center"/>
    </xf>
    <xf numFmtId="0" fontId="3" fillId="0" borderId="34" xfId="0" applyFont="1" applyBorder="1"/>
    <xf numFmtId="14" fontId="21" fillId="0" borderId="0" xfId="0" applyNumberFormat="1" applyFont="1" applyAlignment="1">
      <alignment horizontal="center" vertical="center"/>
    </xf>
    <xf numFmtId="14" fontId="21" fillId="0" borderId="31" xfId="0" applyNumberFormat="1" applyFont="1" applyBorder="1" applyAlignment="1">
      <alignment horizontal="center" vertical="center"/>
    </xf>
    <xf numFmtId="0" fontId="5" fillId="2" borderId="76" xfId="0" applyFont="1" applyFill="1" applyBorder="1" applyAlignment="1">
      <alignment vertical="center"/>
    </xf>
    <xf numFmtId="0" fontId="4" fillId="2" borderId="77" xfId="0" applyFont="1" applyFill="1" applyBorder="1" applyAlignment="1">
      <alignment horizontal="left" vertical="center"/>
    </xf>
    <xf numFmtId="0" fontId="4" fillId="2" borderId="78" xfId="0" applyFont="1" applyFill="1" applyBorder="1" applyAlignment="1">
      <alignment vertical="center"/>
    </xf>
    <xf numFmtId="0" fontId="5" fillId="2" borderId="76" xfId="0" applyFont="1" applyFill="1" applyBorder="1" applyAlignment="1">
      <alignment horizontal="left" vertical="center"/>
    </xf>
    <xf numFmtId="0" fontId="5" fillId="2" borderId="77" xfId="0" applyFont="1" applyFill="1" applyBorder="1" applyAlignment="1">
      <alignment horizontal="right" vertical="center"/>
    </xf>
    <xf numFmtId="0" fontId="5" fillId="2" borderId="78" xfId="0" applyFont="1" applyFill="1" applyBorder="1" applyAlignment="1">
      <alignment horizontal="right" vertical="center"/>
    </xf>
    <xf numFmtId="0" fontId="4" fillId="0" borderId="16" xfId="0" applyFont="1" applyBorder="1" applyAlignment="1">
      <alignment horizontal="center" vertical="center"/>
    </xf>
    <xf numFmtId="0" fontId="5" fillId="0" borderId="29" xfId="0" applyFont="1" applyBorder="1" applyAlignment="1">
      <alignment vertical="center"/>
    </xf>
    <xf numFmtId="0" fontId="4" fillId="0" borderId="34" xfId="0" applyFont="1" applyBorder="1" applyAlignment="1">
      <alignment horizontal="center" vertical="center"/>
    </xf>
    <xf numFmtId="0" fontId="6" fillId="0" borderId="37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4" fillId="0" borderId="38" xfId="0" applyFont="1" applyBorder="1" applyAlignment="1">
      <alignment vertical="center"/>
    </xf>
    <xf numFmtId="0" fontId="4" fillId="0" borderId="6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14" fontId="4" fillId="0" borderId="13" xfId="0" applyNumberFormat="1" applyFont="1" applyBorder="1" applyAlignment="1">
      <alignment horizontal="center" vertical="center"/>
    </xf>
    <xf numFmtId="14" fontId="4" fillId="0" borderId="17" xfId="0" applyNumberFormat="1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9" fontId="4" fillId="0" borderId="28" xfId="0" applyNumberFormat="1" applyFont="1" applyBorder="1" applyAlignment="1">
      <alignment horizontal="center" vertical="center"/>
    </xf>
    <xf numFmtId="0" fontId="22" fillId="0" borderId="4" xfId="0" applyFont="1" applyBorder="1" applyAlignment="1">
      <alignment horizontal="left" vertical="center"/>
    </xf>
    <xf numFmtId="0" fontId="5" fillId="0" borderId="80" xfId="0" applyFont="1" applyBorder="1" applyAlignment="1">
      <alignment vertical="center"/>
    </xf>
    <xf numFmtId="0" fontId="4" fillId="0" borderId="81" xfId="0" applyFont="1" applyBorder="1" applyAlignment="1">
      <alignment horizontal="center" vertical="center"/>
    </xf>
    <xf numFmtId="164" fontId="4" fillId="0" borderId="81" xfId="0" applyNumberFormat="1" applyFont="1" applyBorder="1" applyAlignment="1">
      <alignment horizontal="right" vertical="center"/>
    </xf>
    <xf numFmtId="9" fontId="4" fillId="0" borderId="81" xfId="0" applyNumberFormat="1" applyFont="1" applyBorder="1" applyAlignment="1">
      <alignment horizontal="center" vertical="center"/>
    </xf>
    <xf numFmtId="0" fontId="5" fillId="0" borderId="32" xfId="0" applyFont="1" applyBorder="1" applyAlignment="1">
      <alignment vertical="center"/>
    </xf>
    <xf numFmtId="0" fontId="4" fillId="0" borderId="26" xfId="0" applyFont="1" applyBorder="1" applyAlignment="1">
      <alignment horizontal="center" vertical="center"/>
    </xf>
    <xf numFmtId="164" fontId="4" fillId="0" borderId="26" xfId="0" applyNumberFormat="1" applyFont="1" applyBorder="1" applyAlignment="1">
      <alignment horizontal="right" vertical="center"/>
    </xf>
    <xf numFmtId="9" fontId="4" fillId="0" borderId="26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vertical="center"/>
    </xf>
    <xf numFmtId="164" fontId="4" fillId="0" borderId="17" xfId="0" applyNumberFormat="1" applyFont="1" applyBorder="1" applyAlignment="1">
      <alignment horizontal="right" vertical="center"/>
    </xf>
    <xf numFmtId="9" fontId="4" fillId="0" borderId="73" xfId="0" applyNumberFormat="1" applyFont="1" applyBorder="1" applyAlignment="1">
      <alignment horizontal="center" vertical="center"/>
    </xf>
    <xf numFmtId="0" fontId="4" fillId="0" borderId="34" xfId="0" applyFont="1" applyBorder="1" applyAlignment="1">
      <alignment vertical="top"/>
    </xf>
    <xf numFmtId="0" fontId="6" fillId="0" borderId="34" xfId="0" applyFont="1" applyBorder="1" applyAlignment="1">
      <alignment horizontal="left" vertical="center" indent="1"/>
    </xf>
    <xf numFmtId="0" fontId="4" fillId="0" borderId="34" xfId="0" applyFont="1" applyBorder="1" applyAlignment="1">
      <alignment horizontal="left" vertical="center" indent="2"/>
    </xf>
    <xf numFmtId="0" fontId="4" fillId="0" borderId="34" xfId="0" applyFont="1" applyBorder="1" applyAlignment="1">
      <alignment horizontal="left" vertical="top" indent="2"/>
    </xf>
    <xf numFmtId="0" fontId="4" fillId="0" borderId="34" xfId="0" applyFont="1" applyBorder="1" applyAlignment="1">
      <alignment horizontal="left" vertical="top" indent="1"/>
    </xf>
    <xf numFmtId="0" fontId="20" fillId="0" borderId="13" xfId="2" applyFont="1" applyBorder="1" applyAlignment="1">
      <alignment vertical="center"/>
    </xf>
    <xf numFmtId="0" fontId="6" fillId="0" borderId="2" xfId="2" applyFont="1" applyBorder="1" applyAlignment="1">
      <alignment vertical="center"/>
    </xf>
    <xf numFmtId="0" fontId="6" fillId="0" borderId="62" xfId="2" applyFont="1" applyBorder="1" applyAlignment="1">
      <alignment vertical="center"/>
    </xf>
    <xf numFmtId="0" fontId="20" fillId="0" borderId="53" xfId="2" applyFont="1" applyBorder="1" applyAlignment="1">
      <alignment vertical="center"/>
    </xf>
    <xf numFmtId="0" fontId="6" fillId="0" borderId="54" xfId="2" applyFont="1" applyBorder="1" applyAlignment="1">
      <alignment vertical="center"/>
    </xf>
    <xf numFmtId="0" fontId="6" fillId="0" borderId="55" xfId="2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56" xfId="0" applyFont="1" applyBorder="1" applyAlignment="1">
      <alignment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5" fillId="0" borderId="57" xfId="0" applyFont="1" applyBorder="1" applyAlignment="1">
      <alignment vertical="center"/>
    </xf>
    <xf numFmtId="0" fontId="20" fillId="3" borderId="32" xfId="2" applyFont="1" applyFill="1" applyBorder="1" applyAlignment="1">
      <alignment vertical="center"/>
    </xf>
    <xf numFmtId="0" fontId="9" fillId="3" borderId="28" xfId="2" applyFont="1" applyFill="1" applyBorder="1" applyAlignment="1">
      <alignment vertical="center"/>
    </xf>
    <xf numFmtId="3" fontId="4" fillId="0" borderId="18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5" fillId="3" borderId="32" xfId="0" applyFont="1" applyFill="1" applyBorder="1" applyAlignment="1">
      <alignment vertical="center"/>
    </xf>
    <xf numFmtId="0" fontId="5" fillId="3" borderId="20" xfId="0" applyFont="1" applyFill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13" fillId="3" borderId="32" xfId="0" applyFont="1" applyFill="1" applyBorder="1" applyAlignment="1">
      <alignment horizontal="left" vertical="center"/>
    </xf>
    <xf numFmtId="0" fontId="5" fillId="3" borderId="20" xfId="0" applyFont="1" applyFill="1" applyBorder="1" applyAlignment="1">
      <alignment horizontal="left" vertical="center"/>
    </xf>
    <xf numFmtId="0" fontId="5" fillId="3" borderId="28" xfId="0" applyFont="1" applyFill="1" applyBorder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5" fillId="0" borderId="5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" fillId="0" borderId="34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32" xfId="0" applyFont="1" applyBorder="1" applyAlignment="1">
      <alignment vertical="center"/>
    </xf>
    <xf numFmtId="0" fontId="5" fillId="2" borderId="32" xfId="0" applyFont="1" applyFill="1" applyBorder="1" applyAlignment="1">
      <alignment horizontal="left" vertical="center"/>
    </xf>
    <xf numFmtId="0" fontId="5" fillId="2" borderId="20" xfId="0" applyFont="1" applyFill="1" applyBorder="1" applyAlignment="1">
      <alignment horizontal="left" vertical="center"/>
    </xf>
    <xf numFmtId="0" fontId="5" fillId="2" borderId="28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4" fillId="3" borderId="20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36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5" fillId="3" borderId="28" xfId="0" applyFont="1" applyFill="1" applyBorder="1" applyAlignment="1">
      <alignment vertical="center"/>
    </xf>
    <xf numFmtId="0" fontId="5" fillId="0" borderId="32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9" fillId="3" borderId="20" xfId="2" applyFont="1" applyFill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14" fontId="11" fillId="0" borderId="13" xfId="0" applyNumberFormat="1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  <xf numFmtId="14" fontId="11" fillId="0" borderId="3" xfId="0" applyNumberFormat="1" applyFont="1" applyBorder="1" applyAlignment="1">
      <alignment horizontal="center" vertical="center"/>
    </xf>
    <xf numFmtId="0" fontId="20" fillId="0" borderId="21" xfId="2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5" fillId="4" borderId="32" xfId="0" applyFont="1" applyFill="1" applyBorder="1" applyAlignment="1">
      <alignment vertical="center"/>
    </xf>
    <xf numFmtId="0" fontId="5" fillId="4" borderId="28" xfId="0" applyFont="1" applyFill="1" applyBorder="1" applyAlignment="1">
      <alignment vertical="center"/>
    </xf>
    <xf numFmtId="0" fontId="4" fillId="3" borderId="34" xfId="0" applyFont="1" applyFill="1" applyBorder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4" fillId="3" borderId="31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14" fontId="3" fillId="0" borderId="5" xfId="0" applyNumberFormat="1" applyFont="1" applyBorder="1" applyAlignment="1">
      <alignment vertical="top" wrapText="1"/>
    </xf>
    <xf numFmtId="14" fontId="3" fillId="0" borderId="1" xfId="0" applyNumberFormat="1" applyFont="1" applyBorder="1" applyAlignment="1">
      <alignment vertical="top" wrapText="1"/>
    </xf>
    <xf numFmtId="14" fontId="3" fillId="0" borderId="33" xfId="0" applyNumberFormat="1" applyFont="1" applyBorder="1" applyAlignment="1">
      <alignment vertical="top" wrapText="1"/>
    </xf>
    <xf numFmtId="14" fontId="3" fillId="0" borderId="34" xfId="0" applyNumberFormat="1" applyFont="1" applyBorder="1" applyAlignment="1">
      <alignment vertical="top" wrapText="1"/>
    </xf>
    <xf numFmtId="14" fontId="3" fillId="0" borderId="0" xfId="0" applyNumberFormat="1" applyFont="1" applyAlignment="1">
      <alignment vertical="top" wrapText="1"/>
    </xf>
    <xf numFmtId="14" fontId="3" fillId="0" borderId="31" xfId="0" applyNumberFormat="1" applyFont="1" applyBorder="1" applyAlignment="1">
      <alignment vertical="top" wrapText="1"/>
    </xf>
    <xf numFmtId="0" fontId="2" fillId="0" borderId="16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4" fillId="0" borderId="45" xfId="0" applyFont="1" applyBorder="1" applyAlignment="1">
      <alignment vertical="center" wrapText="1"/>
    </xf>
    <xf numFmtId="0" fontId="10" fillId="0" borderId="16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4" fillId="0" borderId="39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52" xfId="0" applyFont="1" applyBorder="1" applyAlignment="1">
      <alignment vertical="center"/>
    </xf>
    <xf numFmtId="0" fontId="4" fillId="0" borderId="5" xfId="0" applyFont="1" applyBorder="1"/>
    <xf numFmtId="0" fontId="4" fillId="0" borderId="1" xfId="0" applyFont="1" applyBorder="1"/>
    <xf numFmtId="0" fontId="4" fillId="0" borderId="52" xfId="0" applyFont="1" applyBorder="1"/>
    <xf numFmtId="0" fontId="4" fillId="0" borderId="54" xfId="0" applyFont="1" applyBorder="1" applyAlignment="1">
      <alignment vertical="center"/>
    </xf>
    <xf numFmtId="0" fontId="4" fillId="0" borderId="55" xfId="0" applyFont="1" applyBorder="1" applyAlignment="1">
      <alignment vertical="center"/>
    </xf>
    <xf numFmtId="0" fontId="4" fillId="0" borderId="16" xfId="0" applyFont="1" applyBorder="1"/>
    <xf numFmtId="0" fontId="4" fillId="0" borderId="14" xfId="0" applyFont="1" applyBorder="1"/>
    <xf numFmtId="0" fontId="4" fillId="0" borderId="56" xfId="0" applyFont="1" applyBorder="1"/>
    <xf numFmtId="0" fontId="4" fillId="0" borderId="58" xfId="0" applyFont="1" applyBorder="1"/>
    <xf numFmtId="0" fontId="4" fillId="0" borderId="59" xfId="0" applyFont="1" applyBorder="1"/>
    <xf numFmtId="0" fontId="4" fillId="0" borderId="60" xfId="0" applyFont="1" applyBorder="1"/>
    <xf numFmtId="0" fontId="5" fillId="0" borderId="34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58" xfId="0" applyFont="1" applyBorder="1" applyAlignment="1">
      <alignment vertical="center"/>
    </xf>
    <xf numFmtId="0" fontId="4" fillId="0" borderId="59" xfId="0" applyFont="1" applyBorder="1" applyAlignment="1">
      <alignment vertical="center"/>
    </xf>
    <xf numFmtId="0" fontId="4" fillId="0" borderId="79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4" fillId="0" borderId="3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3" fontId="4" fillId="5" borderId="18" xfId="0" applyNumberFormat="1" applyFont="1" applyFill="1" applyBorder="1" applyAlignment="1">
      <alignment horizontal="center" vertical="center"/>
    </xf>
    <xf numFmtId="3" fontId="4" fillId="5" borderId="19" xfId="0" applyNumberFormat="1" applyFont="1" applyFill="1" applyBorder="1" applyAlignment="1">
      <alignment horizontal="center" vertical="center"/>
    </xf>
    <xf numFmtId="3" fontId="4" fillId="5" borderId="25" xfId="0" applyNumberFormat="1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53" xfId="0" applyFont="1" applyBorder="1" applyAlignment="1">
      <alignment vertical="center"/>
    </xf>
    <xf numFmtId="0" fontId="4" fillId="0" borderId="45" xfId="0" applyFont="1" applyBorder="1" applyAlignment="1">
      <alignment horizontal="center" vertical="center" wrapText="1"/>
    </xf>
    <xf numFmtId="0" fontId="20" fillId="0" borderId="32" xfId="2" applyFont="1" applyBorder="1" applyAlignment="1">
      <alignment vertical="center"/>
    </xf>
    <xf numFmtId="0" fontId="6" fillId="0" borderId="20" xfId="2" applyFont="1" applyBorder="1" applyAlignment="1">
      <alignment vertical="center"/>
    </xf>
    <xf numFmtId="0" fontId="6" fillId="0" borderId="69" xfId="2" applyFont="1" applyBorder="1" applyAlignment="1">
      <alignment vertical="center"/>
    </xf>
    <xf numFmtId="0" fontId="4" fillId="0" borderId="68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70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20" fillId="0" borderId="68" xfId="2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4" fillId="0" borderId="45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13" xfId="0" applyFont="1" applyBorder="1" applyAlignment="1">
      <alignment vertical="center"/>
    </xf>
    <xf numFmtId="0" fontId="4" fillId="0" borderId="62" xfId="0" applyFont="1" applyBorder="1" applyAlignment="1">
      <alignment vertical="center"/>
    </xf>
    <xf numFmtId="0" fontId="4" fillId="0" borderId="67" xfId="0" applyFont="1" applyBorder="1" applyAlignment="1">
      <alignment horizontal="left" vertical="center"/>
    </xf>
    <xf numFmtId="0" fontId="4" fillId="0" borderId="50" xfId="0" applyFont="1" applyBorder="1" applyAlignment="1">
      <alignment horizontal="left" vertical="center"/>
    </xf>
    <xf numFmtId="0" fontId="13" fillId="4" borderId="32" xfId="0" applyFont="1" applyFill="1" applyBorder="1" applyAlignment="1">
      <alignment horizontal="left" vertical="center"/>
    </xf>
    <xf numFmtId="0" fontId="5" fillId="4" borderId="20" xfId="0" applyFont="1" applyFill="1" applyBorder="1" applyAlignment="1">
      <alignment horizontal="left" vertical="center"/>
    </xf>
    <xf numFmtId="0" fontId="5" fillId="4" borderId="28" xfId="0" applyFont="1" applyFill="1" applyBorder="1" applyAlignment="1">
      <alignment horizontal="left" vertical="center"/>
    </xf>
    <xf numFmtId="0" fontId="5" fillId="3" borderId="13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4" fillId="0" borderId="57" xfId="0" applyFont="1" applyBorder="1" applyAlignment="1">
      <alignment vertical="center"/>
    </xf>
    <xf numFmtId="0" fontId="20" fillId="0" borderId="32" xfId="2" applyFont="1" applyBorder="1" applyAlignment="1">
      <alignment horizontal="left" vertical="center"/>
    </xf>
    <xf numFmtId="0" fontId="5" fillId="0" borderId="1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36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25" xfId="0" applyFont="1" applyBorder="1" applyAlignment="1">
      <alignment vertical="center"/>
    </xf>
  </cellXfs>
  <cellStyles count="5">
    <cellStyle name="Currency 2" xfId="4" xr:uid="{597A1861-ED2F-4935-BAC8-519173977A34}"/>
    <cellStyle name="Hyperlink" xfId="2" builtinId="8"/>
    <cellStyle name="Normal" xfId="0" builtinId="0"/>
    <cellStyle name="Normal 2" xfId="1" xr:uid="{631EC4C2-E7FC-4819-B7E1-18167ADFF752}"/>
    <cellStyle name="Normal 3" xfId="3" xr:uid="{9B672E55-78F6-4D04-A1F9-97CB6D94C5D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15</xdr:row>
      <xdr:rowOff>9525</xdr:rowOff>
    </xdr:from>
    <xdr:to>
      <xdr:col>2</xdr:col>
      <xdr:colOff>609600</xdr:colOff>
      <xdr:row>16</xdr:row>
      <xdr:rowOff>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AA56AC03-D8E2-9326-320B-E8CB3D4372FA}"/>
            </a:ext>
          </a:extLst>
        </xdr:cNvPr>
        <xdr:cNvSpPr/>
      </xdr:nvSpPr>
      <xdr:spPr>
        <a:xfrm>
          <a:off x="2362200" y="2990850"/>
          <a:ext cx="447675" cy="238125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152400</xdr:colOff>
      <xdr:row>16</xdr:row>
      <xdr:rowOff>0</xdr:rowOff>
    </xdr:from>
    <xdr:to>
      <xdr:col>2</xdr:col>
      <xdr:colOff>600075</xdr:colOff>
      <xdr:row>16</xdr:row>
      <xdr:rowOff>238125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CFC24517-1812-4E43-A196-BD4CFD55F452}"/>
            </a:ext>
          </a:extLst>
        </xdr:cNvPr>
        <xdr:cNvSpPr/>
      </xdr:nvSpPr>
      <xdr:spPr>
        <a:xfrm>
          <a:off x="2352675" y="3228975"/>
          <a:ext cx="447675" cy="238125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1009650</xdr:colOff>
      <xdr:row>26</xdr:row>
      <xdr:rowOff>180975</xdr:rowOff>
    </xdr:from>
    <xdr:to>
      <xdr:col>3</xdr:col>
      <xdr:colOff>333375</xdr:colOff>
      <xdr:row>27</xdr:row>
      <xdr:rowOff>238125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69AC71A8-62EE-CB29-E643-BE0C846E1C38}"/>
            </a:ext>
          </a:extLst>
        </xdr:cNvPr>
        <xdr:cNvSpPr/>
      </xdr:nvSpPr>
      <xdr:spPr>
        <a:xfrm>
          <a:off x="3209925" y="5886450"/>
          <a:ext cx="771525" cy="24765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123825</xdr:colOff>
      <xdr:row>54</xdr:row>
      <xdr:rowOff>47625</xdr:rowOff>
    </xdr:from>
    <xdr:to>
      <xdr:col>3</xdr:col>
      <xdr:colOff>790575</xdr:colOff>
      <xdr:row>55</xdr:row>
      <xdr:rowOff>180975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BC735E56-324B-3E18-8432-28EDD0DBCAB3}"/>
            </a:ext>
          </a:extLst>
        </xdr:cNvPr>
        <xdr:cNvSpPr/>
      </xdr:nvSpPr>
      <xdr:spPr>
        <a:xfrm>
          <a:off x="3771900" y="12458700"/>
          <a:ext cx="666750" cy="38100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161925</xdr:colOff>
      <xdr:row>56</xdr:row>
      <xdr:rowOff>19050</xdr:rowOff>
    </xdr:from>
    <xdr:to>
      <xdr:col>4</xdr:col>
      <xdr:colOff>762000</xdr:colOff>
      <xdr:row>57</xdr:row>
      <xdr:rowOff>19050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8D587A85-C00F-2C2E-1299-4D300D90F1C8}"/>
            </a:ext>
          </a:extLst>
        </xdr:cNvPr>
        <xdr:cNvSpPr/>
      </xdr:nvSpPr>
      <xdr:spPr>
        <a:xfrm>
          <a:off x="4733925" y="12925425"/>
          <a:ext cx="600075" cy="24765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161925</xdr:colOff>
      <xdr:row>57</xdr:row>
      <xdr:rowOff>66675</xdr:rowOff>
    </xdr:from>
    <xdr:to>
      <xdr:col>3</xdr:col>
      <xdr:colOff>742950</xdr:colOff>
      <xdr:row>58</xdr:row>
      <xdr:rowOff>180975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78E5FCB2-CA48-2353-6B9A-4ED349CF7D82}"/>
            </a:ext>
          </a:extLst>
        </xdr:cNvPr>
        <xdr:cNvSpPr/>
      </xdr:nvSpPr>
      <xdr:spPr>
        <a:xfrm>
          <a:off x="3810000" y="13220700"/>
          <a:ext cx="581025" cy="36195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238125</xdr:colOff>
      <xdr:row>59</xdr:row>
      <xdr:rowOff>28575</xdr:rowOff>
    </xdr:from>
    <xdr:to>
      <xdr:col>4</xdr:col>
      <xdr:colOff>695325</xdr:colOff>
      <xdr:row>59</xdr:row>
      <xdr:rowOff>238125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DCEEA983-6ACD-81AE-329A-60BA99ADD36B}"/>
            </a:ext>
          </a:extLst>
        </xdr:cNvPr>
        <xdr:cNvSpPr/>
      </xdr:nvSpPr>
      <xdr:spPr>
        <a:xfrm>
          <a:off x="4810125" y="13677900"/>
          <a:ext cx="457200" cy="20955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228600</xdr:colOff>
      <xdr:row>60</xdr:row>
      <xdr:rowOff>1</xdr:rowOff>
    </xdr:from>
    <xdr:to>
      <xdr:col>4</xdr:col>
      <xdr:colOff>723900</xdr:colOff>
      <xdr:row>60</xdr:row>
      <xdr:rowOff>228601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8F9AC3EF-E28F-A05C-4ADC-5FB6405933E1}"/>
            </a:ext>
          </a:extLst>
        </xdr:cNvPr>
        <xdr:cNvSpPr/>
      </xdr:nvSpPr>
      <xdr:spPr>
        <a:xfrm>
          <a:off x="4800600" y="13896976"/>
          <a:ext cx="495300" cy="22860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171450</xdr:colOff>
      <xdr:row>63</xdr:row>
      <xdr:rowOff>66675</xdr:rowOff>
    </xdr:from>
    <xdr:to>
      <xdr:col>4</xdr:col>
      <xdr:colOff>733425</xdr:colOff>
      <xdr:row>64</xdr:row>
      <xdr:rowOff>209550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95B56096-336B-AB7C-D4E5-F59D90EED643}"/>
            </a:ext>
          </a:extLst>
        </xdr:cNvPr>
        <xdr:cNvSpPr/>
      </xdr:nvSpPr>
      <xdr:spPr>
        <a:xfrm>
          <a:off x="4743450" y="14639925"/>
          <a:ext cx="561975" cy="390525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219075</xdr:colOff>
      <xdr:row>85</xdr:row>
      <xdr:rowOff>85725</xdr:rowOff>
    </xdr:from>
    <xdr:to>
      <xdr:col>3</xdr:col>
      <xdr:colOff>723900</xdr:colOff>
      <xdr:row>86</xdr:row>
      <xdr:rowOff>200025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E075A2B1-CF6A-2F06-5902-4790B1020892}"/>
            </a:ext>
          </a:extLst>
        </xdr:cNvPr>
        <xdr:cNvSpPr/>
      </xdr:nvSpPr>
      <xdr:spPr>
        <a:xfrm>
          <a:off x="3867150" y="19973925"/>
          <a:ext cx="504825" cy="36195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609600</xdr:colOff>
      <xdr:row>87</xdr:row>
      <xdr:rowOff>28575</xdr:rowOff>
    </xdr:from>
    <xdr:to>
      <xdr:col>5</xdr:col>
      <xdr:colOff>1047750</xdr:colOff>
      <xdr:row>87</xdr:row>
      <xdr:rowOff>238125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55F151A3-4672-D510-3D5B-F0235684CAC8}"/>
            </a:ext>
          </a:extLst>
        </xdr:cNvPr>
        <xdr:cNvSpPr/>
      </xdr:nvSpPr>
      <xdr:spPr>
        <a:xfrm>
          <a:off x="6105525" y="20412075"/>
          <a:ext cx="438150" cy="20955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438150</xdr:colOff>
      <xdr:row>50</xdr:row>
      <xdr:rowOff>219075</xdr:rowOff>
    </xdr:from>
    <xdr:to>
      <xdr:col>5</xdr:col>
      <xdr:colOff>1019175</xdr:colOff>
      <xdr:row>52</xdr:row>
      <xdr:rowOff>28575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9F3FE208-1D80-67D1-FC19-9F1B29C10976}"/>
            </a:ext>
          </a:extLst>
        </xdr:cNvPr>
        <xdr:cNvSpPr/>
      </xdr:nvSpPr>
      <xdr:spPr>
        <a:xfrm>
          <a:off x="5934075" y="11639550"/>
          <a:ext cx="581025" cy="30480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514350</xdr:colOff>
      <xdr:row>45</xdr:row>
      <xdr:rowOff>28575</xdr:rowOff>
    </xdr:from>
    <xdr:to>
      <xdr:col>5</xdr:col>
      <xdr:colOff>981075</xdr:colOff>
      <xdr:row>46</xdr:row>
      <xdr:rowOff>9525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8CBED7ED-8AD1-43EF-814A-16EEF4FF06F9}"/>
            </a:ext>
          </a:extLst>
        </xdr:cNvPr>
        <xdr:cNvSpPr/>
      </xdr:nvSpPr>
      <xdr:spPr>
        <a:xfrm>
          <a:off x="6276975" y="9572625"/>
          <a:ext cx="466725" cy="219075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428625</xdr:colOff>
      <xdr:row>48</xdr:row>
      <xdr:rowOff>19050</xdr:rowOff>
    </xdr:from>
    <xdr:to>
      <xdr:col>5</xdr:col>
      <xdr:colOff>904875</xdr:colOff>
      <xdr:row>49</xdr:row>
      <xdr:rowOff>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AC56CCAF-0DF4-479B-97C8-99F875383549}"/>
            </a:ext>
          </a:extLst>
        </xdr:cNvPr>
        <xdr:cNvSpPr/>
      </xdr:nvSpPr>
      <xdr:spPr>
        <a:xfrm>
          <a:off x="6191250" y="10229850"/>
          <a:ext cx="476250" cy="219075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1343025</xdr:colOff>
      <xdr:row>50</xdr:row>
      <xdr:rowOff>9525</xdr:rowOff>
    </xdr:from>
    <xdr:to>
      <xdr:col>5</xdr:col>
      <xdr:colOff>1733550</xdr:colOff>
      <xdr:row>50</xdr:row>
      <xdr:rowOff>228600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325639E2-E6D1-4DC4-B045-70ADA071E335}"/>
            </a:ext>
          </a:extLst>
        </xdr:cNvPr>
        <xdr:cNvSpPr/>
      </xdr:nvSpPr>
      <xdr:spPr>
        <a:xfrm>
          <a:off x="7105650" y="10696575"/>
          <a:ext cx="390525" cy="219075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161925</xdr:colOff>
      <xdr:row>16</xdr:row>
      <xdr:rowOff>228600</xdr:rowOff>
    </xdr:from>
    <xdr:to>
      <xdr:col>2</xdr:col>
      <xdr:colOff>561975</xdr:colOff>
      <xdr:row>18</xdr:row>
      <xdr:rowOff>9525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FC9E56B9-6948-479A-98DD-7AADB03AA0B5}"/>
            </a:ext>
          </a:extLst>
        </xdr:cNvPr>
        <xdr:cNvSpPr/>
      </xdr:nvSpPr>
      <xdr:spPr>
        <a:xfrm>
          <a:off x="2247900" y="3276600"/>
          <a:ext cx="400050" cy="257175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161925</xdr:colOff>
      <xdr:row>17</xdr:row>
      <xdr:rowOff>228600</xdr:rowOff>
    </xdr:from>
    <xdr:to>
      <xdr:col>2</xdr:col>
      <xdr:colOff>561975</xdr:colOff>
      <xdr:row>19</xdr:row>
      <xdr:rowOff>9525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FA7F013D-9ADA-41B4-8435-2F3E361E5053}"/>
            </a:ext>
          </a:extLst>
        </xdr:cNvPr>
        <xdr:cNvSpPr/>
      </xdr:nvSpPr>
      <xdr:spPr>
        <a:xfrm>
          <a:off x="2247900" y="3514725"/>
          <a:ext cx="400050" cy="257175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523875</xdr:colOff>
      <xdr:row>22</xdr:row>
      <xdr:rowOff>0</xdr:rowOff>
    </xdr:from>
    <xdr:to>
      <xdr:col>5</xdr:col>
      <xdr:colOff>1085850</xdr:colOff>
      <xdr:row>23</xdr:row>
      <xdr:rowOff>9525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569B61B4-494F-4188-980F-2BA746097EB2}"/>
            </a:ext>
          </a:extLst>
        </xdr:cNvPr>
        <xdr:cNvSpPr/>
      </xdr:nvSpPr>
      <xdr:spPr>
        <a:xfrm>
          <a:off x="6048375" y="4914900"/>
          <a:ext cx="561975" cy="24765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1457325</xdr:colOff>
      <xdr:row>39</xdr:row>
      <xdr:rowOff>0</xdr:rowOff>
    </xdr:from>
    <xdr:to>
      <xdr:col>5</xdr:col>
      <xdr:colOff>1885950</xdr:colOff>
      <xdr:row>40</xdr:row>
      <xdr:rowOff>9525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AE2C04AD-9232-42B7-9E77-47A85083A3B7}"/>
            </a:ext>
          </a:extLst>
        </xdr:cNvPr>
        <xdr:cNvSpPr/>
      </xdr:nvSpPr>
      <xdr:spPr>
        <a:xfrm>
          <a:off x="6981825" y="8963025"/>
          <a:ext cx="428625" cy="24765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419100</xdr:colOff>
      <xdr:row>39</xdr:row>
      <xdr:rowOff>228600</xdr:rowOff>
    </xdr:from>
    <xdr:to>
      <xdr:col>5</xdr:col>
      <xdr:colOff>714375</xdr:colOff>
      <xdr:row>41</xdr:row>
      <xdr:rowOff>19050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82165370-B882-431D-8834-7DAD6B4BD0CF}"/>
            </a:ext>
          </a:extLst>
        </xdr:cNvPr>
        <xdr:cNvSpPr/>
      </xdr:nvSpPr>
      <xdr:spPr>
        <a:xfrm>
          <a:off x="5086350" y="9191625"/>
          <a:ext cx="1152525" cy="26670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133350</xdr:colOff>
      <xdr:row>48</xdr:row>
      <xdr:rowOff>85725</xdr:rowOff>
    </xdr:from>
    <xdr:to>
      <xdr:col>3</xdr:col>
      <xdr:colOff>695325</xdr:colOff>
      <xdr:row>49</xdr:row>
      <xdr:rowOff>171450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7467A379-A1E2-4704-AE9B-FD604F38A0CB}"/>
            </a:ext>
          </a:extLst>
        </xdr:cNvPr>
        <xdr:cNvSpPr/>
      </xdr:nvSpPr>
      <xdr:spPr>
        <a:xfrm>
          <a:off x="3943350" y="11191875"/>
          <a:ext cx="561975" cy="32385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152400</xdr:colOff>
      <xdr:row>50</xdr:row>
      <xdr:rowOff>9525</xdr:rowOff>
    </xdr:from>
    <xdr:to>
      <xdr:col>3</xdr:col>
      <xdr:colOff>676275</xdr:colOff>
      <xdr:row>50</xdr:row>
      <xdr:rowOff>209550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3E5FAA18-6123-4AE7-A647-47FAF047857E}"/>
            </a:ext>
          </a:extLst>
        </xdr:cNvPr>
        <xdr:cNvSpPr/>
      </xdr:nvSpPr>
      <xdr:spPr>
        <a:xfrm>
          <a:off x="3962400" y="11591925"/>
          <a:ext cx="523875" cy="200025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190500</xdr:colOff>
      <xdr:row>50</xdr:row>
      <xdr:rowOff>228600</xdr:rowOff>
    </xdr:from>
    <xdr:to>
      <xdr:col>3</xdr:col>
      <xdr:colOff>695325</xdr:colOff>
      <xdr:row>52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FFA09509-AE3F-472B-BFBC-31203D08F9CB}"/>
            </a:ext>
          </a:extLst>
        </xdr:cNvPr>
        <xdr:cNvSpPr/>
      </xdr:nvSpPr>
      <xdr:spPr>
        <a:xfrm>
          <a:off x="4000500" y="11811000"/>
          <a:ext cx="504825" cy="24765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152400</xdr:colOff>
      <xdr:row>53</xdr:row>
      <xdr:rowOff>9525</xdr:rowOff>
    </xdr:from>
    <xdr:to>
      <xdr:col>4</xdr:col>
      <xdr:colOff>714375</xdr:colOff>
      <xdr:row>54</xdr:row>
      <xdr:rowOff>19050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74D2FA4-C198-4E1E-B36D-A87533414547}"/>
            </a:ext>
          </a:extLst>
        </xdr:cNvPr>
        <xdr:cNvSpPr/>
      </xdr:nvSpPr>
      <xdr:spPr>
        <a:xfrm>
          <a:off x="4819650" y="12306300"/>
          <a:ext cx="561975" cy="24765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142875</xdr:colOff>
      <xdr:row>54</xdr:row>
      <xdr:rowOff>66675</xdr:rowOff>
    </xdr:from>
    <xdr:to>
      <xdr:col>4</xdr:col>
      <xdr:colOff>714375</xdr:colOff>
      <xdr:row>55</xdr:row>
      <xdr:rowOff>228600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7342EF1D-691B-4995-8619-75E1E0A1C797}"/>
            </a:ext>
          </a:extLst>
        </xdr:cNvPr>
        <xdr:cNvSpPr/>
      </xdr:nvSpPr>
      <xdr:spPr>
        <a:xfrm>
          <a:off x="4810125" y="12601575"/>
          <a:ext cx="571500" cy="40005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133350</xdr:colOff>
      <xdr:row>56</xdr:row>
      <xdr:rowOff>104775</xdr:rowOff>
    </xdr:from>
    <xdr:to>
      <xdr:col>3</xdr:col>
      <xdr:colOff>723900</xdr:colOff>
      <xdr:row>58</xdr:row>
      <xdr:rowOff>114300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12C04BB8-49E0-4B34-9DC4-D69EC9875CEB}"/>
            </a:ext>
          </a:extLst>
        </xdr:cNvPr>
        <xdr:cNvSpPr/>
      </xdr:nvSpPr>
      <xdr:spPr>
        <a:xfrm>
          <a:off x="3943350" y="13115925"/>
          <a:ext cx="590550" cy="485775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171450</xdr:colOff>
      <xdr:row>60</xdr:row>
      <xdr:rowOff>0</xdr:rowOff>
    </xdr:from>
    <xdr:to>
      <xdr:col>3</xdr:col>
      <xdr:colOff>676275</xdr:colOff>
      <xdr:row>61</xdr:row>
      <xdr:rowOff>9525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6EC9DEF8-16C8-40E8-A809-DED112DCE392}"/>
            </a:ext>
          </a:extLst>
        </xdr:cNvPr>
        <xdr:cNvSpPr/>
      </xdr:nvSpPr>
      <xdr:spPr>
        <a:xfrm>
          <a:off x="3981450" y="13963650"/>
          <a:ext cx="504825" cy="24765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161925</xdr:colOff>
      <xdr:row>62</xdr:row>
      <xdr:rowOff>66675</xdr:rowOff>
    </xdr:from>
    <xdr:to>
      <xdr:col>4</xdr:col>
      <xdr:colOff>704850</xdr:colOff>
      <xdr:row>63</xdr:row>
      <xdr:rowOff>142875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55762EA2-D0F2-47FC-B01C-0247E76A03EC}"/>
            </a:ext>
          </a:extLst>
        </xdr:cNvPr>
        <xdr:cNvSpPr/>
      </xdr:nvSpPr>
      <xdr:spPr>
        <a:xfrm>
          <a:off x="4829175" y="14506575"/>
          <a:ext cx="542925" cy="314325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209550</xdr:colOff>
      <xdr:row>64</xdr:row>
      <xdr:rowOff>19050</xdr:rowOff>
    </xdr:from>
    <xdr:to>
      <xdr:col>3</xdr:col>
      <xdr:colOff>628650</xdr:colOff>
      <xdr:row>65</xdr:row>
      <xdr:rowOff>9525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6D2B2707-A5D1-4988-BBD7-976A03482398}"/>
            </a:ext>
          </a:extLst>
        </xdr:cNvPr>
        <xdr:cNvSpPr/>
      </xdr:nvSpPr>
      <xdr:spPr>
        <a:xfrm>
          <a:off x="4019550" y="14935200"/>
          <a:ext cx="419100" cy="22860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209550</xdr:colOff>
      <xdr:row>65</xdr:row>
      <xdr:rowOff>9525</xdr:rowOff>
    </xdr:from>
    <xdr:to>
      <xdr:col>4</xdr:col>
      <xdr:colOff>657225</xdr:colOff>
      <xdr:row>66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1EF13526-F5B4-4B8C-8931-08C422E0994F}"/>
            </a:ext>
          </a:extLst>
        </xdr:cNvPr>
        <xdr:cNvSpPr/>
      </xdr:nvSpPr>
      <xdr:spPr>
        <a:xfrm>
          <a:off x="4876800" y="15163800"/>
          <a:ext cx="447675" cy="22860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1304925</xdr:colOff>
      <xdr:row>66</xdr:row>
      <xdr:rowOff>0</xdr:rowOff>
    </xdr:from>
    <xdr:to>
      <xdr:col>5</xdr:col>
      <xdr:colOff>2047875</xdr:colOff>
      <xdr:row>67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B68652E1-60F6-4F66-A1CA-9B642BDE93E1}"/>
            </a:ext>
          </a:extLst>
        </xdr:cNvPr>
        <xdr:cNvSpPr/>
      </xdr:nvSpPr>
      <xdr:spPr>
        <a:xfrm>
          <a:off x="6829425" y="15392400"/>
          <a:ext cx="742950" cy="238125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447675</xdr:colOff>
      <xdr:row>14</xdr:row>
      <xdr:rowOff>9525</xdr:rowOff>
    </xdr:from>
    <xdr:to>
      <xdr:col>2</xdr:col>
      <xdr:colOff>257175</xdr:colOff>
      <xdr:row>15</xdr:row>
      <xdr:rowOff>9525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59A4BAC0-6F48-4CC4-9580-19AD81FD0F4D}"/>
            </a:ext>
          </a:extLst>
        </xdr:cNvPr>
        <xdr:cNvSpPr/>
      </xdr:nvSpPr>
      <xdr:spPr>
        <a:xfrm>
          <a:off x="2028825" y="3000375"/>
          <a:ext cx="533400" cy="24765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doe@ohiovilleoh.gov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Jane.Doe@Ohiosburgoh.ne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mbikefan@natureway.oh.com" TargetMode="External"/><Relationship Id="rId1" Type="http://schemas.openxmlformats.org/officeDocument/2006/relationships/hyperlink" Target="https://www.amatsplanning.org/sites/default/files/docs/reports/Transportation%20Outlook%202050.pdf" TargetMode="External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5"/>
  <sheetViews>
    <sheetView showGridLines="0" tabSelected="1" view="pageBreakPreview" zoomScaleNormal="100" zoomScaleSheetLayoutView="100" workbookViewId="0">
      <selection activeCell="K102" sqref="K102"/>
    </sheetView>
  </sheetViews>
  <sheetFormatPr defaultColWidth="9.140625" defaultRowHeight="12.75" x14ac:dyDescent="0.2"/>
  <cols>
    <col min="1" max="1" width="22.140625" style="1" customWidth="1"/>
    <col min="2" max="2" width="10.85546875" style="1" customWidth="1"/>
    <col min="3" max="3" width="21.7109375" style="1" customWidth="1"/>
    <col min="4" max="5" width="13.85546875" style="1" customWidth="1"/>
    <col min="6" max="6" width="35.5703125" style="1" customWidth="1"/>
    <col min="7" max="7" width="3.85546875" style="1" customWidth="1"/>
    <col min="8" max="9" width="13.140625" style="1" bestFit="1" customWidth="1"/>
    <col min="10" max="16384" width="9.140625" style="1"/>
  </cols>
  <sheetData>
    <row r="1" spans="1:6" ht="15" x14ac:dyDescent="0.2">
      <c r="A1" s="290" t="s">
        <v>0</v>
      </c>
      <c r="B1" s="291"/>
      <c r="C1" s="291"/>
      <c r="D1" s="291"/>
      <c r="E1" s="291"/>
      <c r="F1" s="292"/>
    </row>
    <row r="2" spans="1:6" ht="23.25" x14ac:dyDescent="0.2">
      <c r="A2" s="293" t="s">
        <v>1</v>
      </c>
      <c r="B2" s="294"/>
      <c r="C2" s="294"/>
      <c r="D2" s="294"/>
      <c r="E2" s="294"/>
      <c r="F2" s="295"/>
    </row>
    <row r="3" spans="1:6" ht="18" x14ac:dyDescent="0.2">
      <c r="A3" s="296" t="s">
        <v>2</v>
      </c>
      <c r="B3" s="297"/>
      <c r="C3" s="297"/>
      <c r="D3" s="297"/>
      <c r="E3" s="297"/>
      <c r="F3" s="298"/>
    </row>
    <row r="4" spans="1:6" ht="18" customHeight="1" x14ac:dyDescent="0.2">
      <c r="A4" s="299" t="s">
        <v>65</v>
      </c>
      <c r="B4" s="300"/>
      <c r="C4" s="300"/>
      <c r="D4" s="300"/>
      <c r="E4" s="300"/>
      <c r="F4" s="301"/>
    </row>
    <row r="5" spans="1:6" ht="12.75" customHeight="1" x14ac:dyDescent="0.2">
      <c r="A5" s="314" t="s">
        <v>3</v>
      </c>
      <c r="B5" s="315"/>
      <c r="C5" s="315"/>
      <c r="D5" s="315"/>
      <c r="E5" s="315"/>
      <c r="F5" s="316"/>
    </row>
    <row r="6" spans="1:6" x14ac:dyDescent="0.2">
      <c r="A6" s="317" t="s">
        <v>4</v>
      </c>
      <c r="B6" s="318"/>
      <c r="C6" s="318"/>
      <c r="D6" s="318"/>
      <c r="E6" s="318"/>
      <c r="F6" s="319"/>
    </row>
    <row r="7" spans="1:6" x14ac:dyDescent="0.2">
      <c r="A7" s="317" t="s">
        <v>5</v>
      </c>
      <c r="B7" s="318"/>
      <c r="C7" s="318"/>
      <c r="D7" s="318"/>
      <c r="E7" s="318"/>
      <c r="F7" s="319"/>
    </row>
    <row r="8" spans="1:6" x14ac:dyDescent="0.2">
      <c r="A8" s="37" t="s">
        <v>6</v>
      </c>
      <c r="B8" s="111"/>
      <c r="C8" s="111"/>
      <c r="D8" s="111"/>
      <c r="E8" s="111"/>
      <c r="F8" s="38"/>
    </row>
    <row r="9" spans="1:6" x14ac:dyDescent="0.2">
      <c r="A9" s="37" t="s">
        <v>7</v>
      </c>
      <c r="B9" s="111"/>
      <c r="C9" s="111"/>
      <c r="D9" s="111"/>
      <c r="E9" s="111"/>
      <c r="F9" s="38"/>
    </row>
    <row r="10" spans="1:6" x14ac:dyDescent="0.2">
      <c r="A10" s="37" t="s">
        <v>75</v>
      </c>
      <c r="B10" s="111"/>
      <c r="C10" s="111"/>
      <c r="D10" s="111"/>
      <c r="E10" s="111"/>
      <c r="F10" s="38"/>
    </row>
    <row r="11" spans="1:6" x14ac:dyDescent="0.2">
      <c r="A11" s="98" t="s">
        <v>77</v>
      </c>
      <c r="B11" s="111"/>
      <c r="C11" s="111"/>
      <c r="D11" s="111"/>
      <c r="E11" s="111"/>
      <c r="F11" s="38"/>
    </row>
    <row r="12" spans="1:6" x14ac:dyDescent="0.2">
      <c r="A12" s="39" t="s">
        <v>76</v>
      </c>
      <c r="B12" s="30"/>
      <c r="C12" s="30"/>
      <c r="D12" s="30"/>
      <c r="E12" s="30"/>
      <c r="F12" s="40"/>
    </row>
    <row r="13" spans="1:6" s="2" customFormat="1" ht="19.5" customHeight="1" x14ac:dyDescent="0.2">
      <c r="A13" s="41" t="s">
        <v>8</v>
      </c>
      <c r="B13" s="27"/>
      <c r="C13" s="28"/>
      <c r="D13" s="74" t="s">
        <v>9</v>
      </c>
      <c r="E13" s="29"/>
      <c r="F13" s="42"/>
    </row>
    <row r="14" spans="1:6" s="2" customFormat="1" ht="19.5" customHeight="1" x14ac:dyDescent="0.2">
      <c r="A14" s="303" t="s">
        <v>121</v>
      </c>
      <c r="B14" s="304"/>
      <c r="C14" s="305"/>
      <c r="D14" s="15" t="s">
        <v>10</v>
      </c>
      <c r="E14" s="280" t="s">
        <v>120</v>
      </c>
      <c r="F14" s="281"/>
    </row>
    <row r="15" spans="1:6" s="2" customFormat="1" ht="19.5" customHeight="1" x14ac:dyDescent="0.2">
      <c r="A15" s="320"/>
      <c r="B15" s="321"/>
      <c r="C15" s="322"/>
      <c r="D15" s="85" t="s">
        <v>12</v>
      </c>
      <c r="E15" s="236" t="s">
        <v>122</v>
      </c>
      <c r="F15" s="250"/>
    </row>
    <row r="16" spans="1:6" s="2" customFormat="1" ht="19.5" customHeight="1" x14ac:dyDescent="0.2">
      <c r="A16" s="306" t="s">
        <v>16</v>
      </c>
      <c r="B16" s="307"/>
      <c r="C16" s="43" t="s">
        <v>14</v>
      </c>
      <c r="D16" s="85" t="s">
        <v>15</v>
      </c>
      <c r="E16" s="236" t="s">
        <v>123</v>
      </c>
      <c r="F16" s="250"/>
    </row>
    <row r="17" spans="1:9" s="2" customFormat="1" ht="19.5" customHeight="1" x14ac:dyDescent="0.2">
      <c r="A17" s="306" t="s">
        <v>13</v>
      </c>
      <c r="B17" s="307"/>
      <c r="C17" s="43" t="s">
        <v>14</v>
      </c>
      <c r="D17" s="100"/>
      <c r="E17" s="236" t="s">
        <v>124</v>
      </c>
      <c r="F17" s="250"/>
    </row>
    <row r="18" spans="1:9" s="2" customFormat="1" ht="19.5" customHeight="1" x14ac:dyDescent="0.2">
      <c r="A18" s="308" t="s">
        <v>17</v>
      </c>
      <c r="B18" s="309"/>
      <c r="C18" s="310"/>
      <c r="D18" s="86" t="s">
        <v>18</v>
      </c>
      <c r="E18" s="236" t="s">
        <v>125</v>
      </c>
      <c r="F18" s="250"/>
    </row>
    <row r="19" spans="1:9" s="2" customFormat="1" ht="19.5" customHeight="1" x14ac:dyDescent="0.2">
      <c r="A19" s="311"/>
      <c r="B19" s="312"/>
      <c r="C19" s="313"/>
      <c r="D19" s="16" t="s">
        <v>19</v>
      </c>
      <c r="E19" s="302" t="s">
        <v>126</v>
      </c>
      <c r="F19" s="253"/>
    </row>
    <row r="20" spans="1:9" s="2" customFormat="1" ht="19.5" customHeight="1" x14ac:dyDescent="0.2">
      <c r="A20" s="36" t="s">
        <v>20</v>
      </c>
      <c r="B20" s="238" t="s">
        <v>129</v>
      </c>
      <c r="C20" s="239"/>
      <c r="D20" s="239"/>
      <c r="E20" s="239"/>
      <c r="F20" s="240"/>
    </row>
    <row r="21" spans="1:9" s="2" customFormat="1" ht="19.5" customHeight="1" x14ac:dyDescent="0.2">
      <c r="A21" s="273" t="s">
        <v>11</v>
      </c>
      <c r="B21" s="274"/>
      <c r="C21" s="274"/>
      <c r="D21" s="274"/>
      <c r="E21" s="274"/>
      <c r="F21" s="275"/>
    </row>
    <row r="22" spans="1:9" s="2" customFormat="1" ht="19.5" customHeight="1" x14ac:dyDescent="0.2">
      <c r="A22" s="36" t="s">
        <v>21</v>
      </c>
      <c r="B22" s="238" t="s">
        <v>130</v>
      </c>
      <c r="C22" s="239"/>
      <c r="D22" s="239"/>
      <c r="E22" s="239"/>
      <c r="F22" s="240"/>
    </row>
    <row r="23" spans="1:9" s="2" customFormat="1" ht="19.5" customHeight="1" x14ac:dyDescent="0.2">
      <c r="A23" s="273" t="s">
        <v>11</v>
      </c>
      <c r="B23" s="274"/>
      <c r="C23" s="274"/>
      <c r="D23" s="274"/>
      <c r="E23" s="274"/>
      <c r="F23" s="275"/>
    </row>
    <row r="24" spans="1:9" s="2" customFormat="1" ht="19.5" customHeight="1" x14ac:dyDescent="0.2">
      <c r="A24" s="36" t="s">
        <v>22</v>
      </c>
      <c r="B24" s="238" t="s">
        <v>127</v>
      </c>
      <c r="C24" s="239"/>
      <c r="D24" s="239"/>
      <c r="E24" s="239"/>
      <c r="F24" s="240"/>
    </row>
    <row r="25" spans="1:9" s="2" customFormat="1" ht="19.5" customHeight="1" x14ac:dyDescent="0.2">
      <c r="A25" s="276"/>
      <c r="B25" s="277"/>
      <c r="C25" s="277"/>
      <c r="D25" s="277"/>
      <c r="E25" s="277"/>
      <c r="F25" s="278"/>
    </row>
    <row r="26" spans="1:9" s="2" customFormat="1" ht="19.5" customHeight="1" x14ac:dyDescent="0.2">
      <c r="A26" s="36" t="s">
        <v>23</v>
      </c>
      <c r="B26" s="238" t="s">
        <v>128</v>
      </c>
      <c r="C26" s="239"/>
      <c r="D26" s="239"/>
      <c r="E26" s="239"/>
      <c r="F26" s="240"/>
    </row>
    <row r="27" spans="1:9" s="2" customFormat="1" ht="15" x14ac:dyDescent="0.2">
      <c r="A27" s="276"/>
      <c r="B27" s="277"/>
      <c r="C27" s="277"/>
      <c r="D27" s="277"/>
      <c r="E27" s="277"/>
      <c r="F27" s="278"/>
    </row>
    <row r="28" spans="1:9" s="2" customFormat="1" ht="19.5" customHeight="1" x14ac:dyDescent="0.2">
      <c r="A28" s="254" t="s">
        <v>89</v>
      </c>
      <c r="B28" s="285"/>
      <c r="C28" s="286" t="s">
        <v>162</v>
      </c>
      <c r="D28" s="287"/>
      <c r="E28" s="287"/>
      <c r="F28" s="288"/>
    </row>
    <row r="29" spans="1:9" s="2" customFormat="1" ht="19.5" customHeight="1" x14ac:dyDescent="0.2">
      <c r="A29" s="247" t="str">
        <f>HYPERLINK("https://roadinsights.maps.arcgis.com/apps/dashboards/d1f87f5a3ee74df38c8a9e11c8788485","PCI* (weighted if necessary)")</f>
        <v>PCI* (weighted if necessary)</v>
      </c>
      <c r="B29" s="289"/>
      <c r="C29" s="97" t="s">
        <v>113</v>
      </c>
      <c r="D29" s="238">
        <v>45</v>
      </c>
      <c r="E29" s="239"/>
      <c r="F29" s="240"/>
      <c r="H29" s="2" t="s">
        <v>208</v>
      </c>
      <c r="I29" s="105"/>
    </row>
    <row r="30" spans="1:9" s="2" customFormat="1" ht="15" x14ac:dyDescent="0.2">
      <c r="A30" s="241"/>
      <c r="B30" s="242"/>
      <c r="C30" s="242"/>
      <c r="D30" s="242"/>
      <c r="E30" s="242"/>
      <c r="F30" s="243"/>
    </row>
    <row r="31" spans="1:9" s="2" customFormat="1" ht="19.5" customHeight="1" x14ac:dyDescent="0.2">
      <c r="A31" s="247" t="str">
        <f>HYPERLINK("https://akrongis.maps.arcgis.com/apps/webappviewer/index.html?id=9ad253d12ab440e7870a2fd078fdac7d","ADT* (weighted if necessary)")</f>
        <v>ADT* (weighted if necessary)</v>
      </c>
      <c r="B31" s="248"/>
      <c r="C31" s="249">
        <v>28000</v>
      </c>
      <c r="D31" s="239"/>
      <c r="E31" s="239"/>
      <c r="F31" s="240"/>
      <c r="H31" s="2" t="s">
        <v>208</v>
      </c>
      <c r="I31" s="105"/>
    </row>
    <row r="32" spans="1:9" s="2" customFormat="1" ht="15" x14ac:dyDescent="0.2">
      <c r="A32" s="244"/>
      <c r="B32" s="245"/>
      <c r="C32" s="245"/>
      <c r="D32" s="245"/>
      <c r="E32" s="245"/>
      <c r="F32" s="246"/>
    </row>
    <row r="33" spans="1:6" s="2" customFormat="1" ht="15" x14ac:dyDescent="0.2">
      <c r="A33" s="282" t="s">
        <v>93</v>
      </c>
      <c r="B33" s="283"/>
      <c r="C33" s="283"/>
      <c r="D33" s="283"/>
      <c r="E33" s="283"/>
      <c r="F33" s="284"/>
    </row>
    <row r="34" spans="1:6" s="2" customFormat="1" ht="19.5" customHeight="1" x14ac:dyDescent="0.2">
      <c r="A34" s="267" t="s">
        <v>24</v>
      </c>
      <c r="B34" s="268"/>
      <c r="C34" s="268"/>
      <c r="D34" s="268"/>
      <c r="E34" s="268"/>
      <c r="F34" s="269"/>
    </row>
    <row r="35" spans="1:6" s="2" customFormat="1" ht="19.5" customHeight="1" x14ac:dyDescent="0.2">
      <c r="A35" s="279" t="s">
        <v>163</v>
      </c>
      <c r="B35" s="280"/>
      <c r="C35" s="280"/>
      <c r="D35" s="280"/>
      <c r="E35" s="280"/>
      <c r="F35" s="281"/>
    </row>
    <row r="36" spans="1:6" s="2" customFormat="1" ht="19.5" customHeight="1" x14ac:dyDescent="0.2">
      <c r="A36" s="235" t="s">
        <v>131</v>
      </c>
      <c r="B36" s="236"/>
      <c r="C36" s="236"/>
      <c r="D36" s="236"/>
      <c r="E36" s="236"/>
      <c r="F36" s="250"/>
    </row>
    <row r="37" spans="1:6" s="2" customFormat="1" ht="19.5" customHeight="1" x14ac:dyDescent="0.2">
      <c r="A37" s="235"/>
      <c r="B37" s="236"/>
      <c r="C37" s="236"/>
      <c r="D37" s="236"/>
      <c r="E37" s="236"/>
      <c r="F37" s="250"/>
    </row>
    <row r="38" spans="1:6" s="2" customFormat="1" ht="19.5" customHeight="1" x14ac:dyDescent="0.2">
      <c r="A38" s="235"/>
      <c r="B38" s="236"/>
      <c r="C38" s="236"/>
      <c r="D38" s="236"/>
      <c r="E38" s="236"/>
      <c r="F38" s="250"/>
    </row>
    <row r="39" spans="1:6" s="2" customFormat="1" ht="19.5" customHeight="1" x14ac:dyDescent="0.2">
      <c r="A39" s="100"/>
      <c r="B39" s="101"/>
      <c r="C39" s="101"/>
      <c r="D39" s="101"/>
      <c r="E39" s="101"/>
      <c r="F39" s="107"/>
    </row>
    <row r="40" spans="1:6" s="2" customFormat="1" ht="19.5" customHeight="1" x14ac:dyDescent="0.2">
      <c r="A40" s="235"/>
      <c r="B40" s="236"/>
      <c r="C40" s="236"/>
      <c r="D40" s="236"/>
      <c r="E40" s="236"/>
      <c r="F40" s="250"/>
    </row>
    <row r="41" spans="1:6" s="2" customFormat="1" ht="19.5" customHeight="1" x14ac:dyDescent="0.2">
      <c r="A41" s="235"/>
      <c r="B41" s="236"/>
      <c r="C41" s="236"/>
      <c r="D41" s="236"/>
      <c r="E41" s="236"/>
      <c r="F41" s="250"/>
    </row>
    <row r="42" spans="1:6" s="2" customFormat="1" ht="19.5" customHeight="1" x14ac:dyDescent="0.2">
      <c r="A42" s="251"/>
      <c r="B42" s="252"/>
      <c r="C42" s="252"/>
      <c r="D42" s="252"/>
      <c r="E42" s="252"/>
      <c r="F42" s="253"/>
    </row>
    <row r="43" spans="1:6" s="2" customFormat="1" ht="19.5" customHeight="1" x14ac:dyDescent="0.2">
      <c r="A43" s="261" t="s">
        <v>87</v>
      </c>
      <c r="B43" s="259"/>
      <c r="C43" s="259"/>
      <c r="D43" s="259"/>
      <c r="E43" s="259"/>
      <c r="F43" s="260"/>
    </row>
    <row r="44" spans="1:6" s="2" customFormat="1" ht="19.5" customHeight="1" x14ac:dyDescent="0.2">
      <c r="A44" s="279" t="s">
        <v>132</v>
      </c>
      <c r="B44" s="280"/>
      <c r="C44" s="280"/>
      <c r="D44" s="280"/>
      <c r="E44" s="280"/>
      <c r="F44" s="281"/>
    </row>
    <row r="45" spans="1:6" s="2" customFormat="1" ht="19.5" customHeight="1" x14ac:dyDescent="0.2">
      <c r="A45" s="235" t="s">
        <v>133</v>
      </c>
      <c r="B45" s="236"/>
      <c r="C45" s="236"/>
      <c r="D45" s="236"/>
      <c r="E45" s="236"/>
      <c r="F45" s="250"/>
    </row>
    <row r="46" spans="1:6" s="2" customFormat="1" ht="19.5" customHeight="1" x14ac:dyDescent="0.2">
      <c r="A46" s="235" t="s">
        <v>134</v>
      </c>
      <c r="B46" s="236"/>
      <c r="C46" s="236"/>
      <c r="D46" s="236"/>
      <c r="E46" s="236"/>
      <c r="F46" s="250"/>
    </row>
    <row r="47" spans="1:6" s="2" customFormat="1" ht="19.5" customHeight="1" x14ac:dyDescent="0.2">
      <c r="A47" s="100" t="s">
        <v>135</v>
      </c>
      <c r="B47" s="101"/>
      <c r="C47" s="101"/>
      <c r="D47" s="101"/>
      <c r="E47" s="101"/>
      <c r="F47" s="107"/>
    </row>
    <row r="48" spans="1:6" s="2" customFormat="1" ht="19.5" customHeight="1" x14ac:dyDescent="0.2">
      <c r="A48" s="100"/>
      <c r="B48" s="101"/>
      <c r="C48" s="101"/>
      <c r="D48" s="101"/>
      <c r="E48" s="101"/>
      <c r="F48" s="107"/>
    </row>
    <row r="49" spans="1:8" s="2" customFormat="1" ht="19.5" customHeight="1" x14ac:dyDescent="0.2">
      <c r="A49" s="235"/>
      <c r="B49" s="236"/>
      <c r="C49" s="236"/>
      <c r="D49" s="236"/>
      <c r="E49" s="236"/>
      <c r="F49" s="250"/>
    </row>
    <row r="50" spans="1:8" s="2" customFormat="1" ht="19.5" customHeight="1" x14ac:dyDescent="0.2">
      <c r="A50" s="235"/>
      <c r="B50" s="236"/>
      <c r="C50" s="236"/>
      <c r="D50" s="236"/>
      <c r="E50" s="236"/>
      <c r="F50" s="250"/>
    </row>
    <row r="51" spans="1:8" s="2" customFormat="1" ht="19.5" customHeight="1" x14ac:dyDescent="0.2">
      <c r="A51" s="251"/>
      <c r="B51" s="252"/>
      <c r="C51" s="252"/>
      <c r="D51" s="252"/>
      <c r="E51" s="252"/>
      <c r="F51" s="253"/>
    </row>
    <row r="52" spans="1:8" s="2" customFormat="1" ht="19.5" customHeight="1" x14ac:dyDescent="0.2">
      <c r="A52" s="87" t="s">
        <v>88</v>
      </c>
      <c r="B52" s="33"/>
      <c r="C52" s="34"/>
      <c r="D52" s="35"/>
      <c r="E52" s="35"/>
      <c r="F52" s="43" t="s">
        <v>92</v>
      </c>
    </row>
    <row r="53" spans="1:8" s="2" customFormat="1" ht="19.5" customHeight="1" x14ac:dyDescent="0.2">
      <c r="A53" s="266" t="s">
        <v>118</v>
      </c>
      <c r="B53" s="256"/>
      <c r="C53" s="256"/>
      <c r="D53" s="256"/>
      <c r="E53" s="256"/>
      <c r="F53" s="110" t="s">
        <v>120</v>
      </c>
    </row>
    <row r="54" spans="1:8" s="2" customFormat="1" ht="19.5" customHeight="1" x14ac:dyDescent="0.2">
      <c r="A54" s="78" t="s">
        <v>25</v>
      </c>
      <c r="B54" s="79"/>
      <c r="C54" s="79"/>
      <c r="D54" s="272" t="s">
        <v>26</v>
      </c>
      <c r="E54" s="272"/>
      <c r="F54" s="80" t="s">
        <v>114</v>
      </c>
    </row>
    <row r="55" spans="1:8" s="2" customFormat="1" ht="19.5" customHeight="1" x14ac:dyDescent="0.2">
      <c r="A55" s="339" t="s">
        <v>95</v>
      </c>
      <c r="B55" s="340"/>
      <c r="C55" s="341"/>
      <c r="D55" s="262" t="s">
        <v>27</v>
      </c>
      <c r="E55" s="262" t="s">
        <v>28</v>
      </c>
      <c r="F55" s="119" t="s">
        <v>136</v>
      </c>
    </row>
    <row r="56" spans="1:8" s="2" customFormat="1" ht="19.5" customHeight="1" x14ac:dyDescent="0.2">
      <c r="A56" s="232" t="str">
        <f>HYPERLINK("https://experience.arcgis.com/experience/83b03b457a0940069e4f13c4add4e59b","SS4A High Injury Network")</f>
        <v>SS4A High Injury Network</v>
      </c>
      <c r="B56" s="342"/>
      <c r="C56" s="343"/>
      <c r="D56" s="353"/>
      <c r="E56" s="353"/>
      <c r="F56" s="117" t="s">
        <v>137</v>
      </c>
      <c r="H56" s="2" t="s">
        <v>208</v>
      </c>
    </row>
    <row r="57" spans="1:8" s="2" customFormat="1" ht="19.5" customHeight="1" x14ac:dyDescent="0.2">
      <c r="A57" s="344" t="s">
        <v>29</v>
      </c>
      <c r="B57" s="345"/>
      <c r="C57" s="346"/>
      <c r="D57" s="96" t="s">
        <v>27</v>
      </c>
      <c r="E57" s="96" t="s">
        <v>28</v>
      </c>
      <c r="F57" s="53"/>
    </row>
    <row r="58" spans="1:8" s="2" customFormat="1" ht="19.5" customHeight="1" x14ac:dyDescent="0.2">
      <c r="A58" s="347" t="s">
        <v>96</v>
      </c>
      <c r="B58" s="348"/>
      <c r="C58" s="349"/>
      <c r="D58" s="354" t="s">
        <v>27</v>
      </c>
      <c r="E58" s="354" t="s">
        <v>28</v>
      </c>
      <c r="F58" s="118" t="s">
        <v>138</v>
      </c>
    </row>
    <row r="59" spans="1:8" s="2" customFormat="1" ht="19.5" customHeight="1" x14ac:dyDescent="0.2">
      <c r="A59" s="232" t="str">
        <f>HYPERLINK("https://www.amatsplanning.org/sites/default/files/docs/reports/2021-2023%20Annual%20Crash%20Report%20FINAL.pdf","Annual Crash Report")</f>
        <v>Annual Crash Report</v>
      </c>
      <c r="B59" s="342"/>
      <c r="C59" s="343"/>
      <c r="D59" s="353"/>
      <c r="E59" s="353"/>
      <c r="F59" s="117" t="s">
        <v>139</v>
      </c>
      <c r="H59" s="2" t="s">
        <v>208</v>
      </c>
    </row>
    <row r="60" spans="1:8" s="2" customFormat="1" ht="19.5" customHeight="1" x14ac:dyDescent="0.2">
      <c r="A60" s="344" t="s">
        <v>30</v>
      </c>
      <c r="B60" s="345"/>
      <c r="C60" s="346"/>
      <c r="D60" s="96" t="s">
        <v>27</v>
      </c>
      <c r="E60" s="96" t="s">
        <v>28</v>
      </c>
      <c r="F60" s="53"/>
    </row>
    <row r="61" spans="1:8" s="2" customFormat="1" ht="19.5" customHeight="1" x14ac:dyDescent="0.2">
      <c r="A61" s="344" t="s">
        <v>31</v>
      </c>
      <c r="B61" s="345"/>
      <c r="C61" s="346"/>
      <c r="D61" s="96" t="s">
        <v>27</v>
      </c>
      <c r="E61" s="96" t="s">
        <v>28</v>
      </c>
      <c r="F61" s="53"/>
    </row>
    <row r="62" spans="1:8" s="2" customFormat="1" ht="14.25" x14ac:dyDescent="0.2">
      <c r="A62" s="48"/>
      <c r="B62" s="44"/>
      <c r="C62" s="45"/>
      <c r="D62" s="46"/>
      <c r="E62" s="46"/>
      <c r="F62" s="47"/>
    </row>
    <row r="63" spans="1:8" s="2" customFormat="1" ht="19.5" customHeight="1" x14ac:dyDescent="0.2">
      <c r="A63" s="78" t="s">
        <v>32</v>
      </c>
      <c r="B63" s="79"/>
      <c r="C63" s="79"/>
      <c r="D63" s="272" t="s">
        <v>26</v>
      </c>
      <c r="E63" s="272"/>
      <c r="F63" s="80" t="s">
        <v>114</v>
      </c>
    </row>
    <row r="64" spans="1:8" s="2" customFormat="1" ht="19.5" customHeight="1" x14ac:dyDescent="0.2">
      <c r="A64" s="339" t="s">
        <v>97</v>
      </c>
      <c r="B64" s="340"/>
      <c r="C64" s="341"/>
      <c r="D64" s="262" t="s">
        <v>27</v>
      </c>
      <c r="E64" s="262" t="s">
        <v>28</v>
      </c>
      <c r="F64" s="119" t="s">
        <v>164</v>
      </c>
    </row>
    <row r="65" spans="1:10" s="2" customFormat="1" ht="19.5" customHeight="1" x14ac:dyDescent="0.2">
      <c r="A65" s="232" t="str">
        <f>HYPERLINK("https://www.amatsplanning.org/sites/default/files/docs/reports/2024%20CMP.pdf","2024 Congestion Management Process")</f>
        <v>2024 Congestion Management Process</v>
      </c>
      <c r="B65" s="233"/>
      <c r="C65" s="234"/>
      <c r="D65" s="353"/>
      <c r="E65" s="353"/>
      <c r="F65" s="117" t="s">
        <v>165</v>
      </c>
      <c r="H65" s="2" t="s">
        <v>208</v>
      </c>
    </row>
    <row r="66" spans="1:10" s="2" customFormat="1" ht="19.5" customHeight="1" x14ac:dyDescent="0.2">
      <c r="A66" s="99"/>
      <c r="B66" s="44"/>
      <c r="C66" s="45"/>
      <c r="D66" s="46"/>
      <c r="E66" s="46"/>
      <c r="F66" s="47"/>
    </row>
    <row r="67" spans="1:10" s="2" customFormat="1" ht="19.5" customHeight="1" x14ac:dyDescent="0.2">
      <c r="A67" s="267" t="s">
        <v>33</v>
      </c>
      <c r="B67" s="268"/>
      <c r="C67" s="268"/>
      <c r="D67" s="268"/>
      <c r="E67" s="268"/>
      <c r="F67" s="269"/>
    </row>
    <row r="68" spans="1:10" s="2" customFormat="1" ht="19.5" customHeight="1" x14ac:dyDescent="0.2">
      <c r="A68" s="49" t="s">
        <v>34</v>
      </c>
      <c r="B68"/>
      <c r="C68"/>
      <c r="D68" s="46" t="s">
        <v>140</v>
      </c>
      <c r="E68" s="84" t="s">
        <v>94</v>
      </c>
    </row>
    <row r="69" spans="1:10" s="2" customFormat="1" ht="19.5" customHeight="1" x14ac:dyDescent="0.2">
      <c r="A69" s="49" t="s">
        <v>35</v>
      </c>
      <c r="B69" s="44"/>
      <c r="C69" s="44"/>
      <c r="D69" s="120">
        <v>45566</v>
      </c>
      <c r="E69" s="84" t="s">
        <v>98</v>
      </c>
    </row>
    <row r="70" spans="1:10" s="2" customFormat="1" ht="14.25" x14ac:dyDescent="0.2">
      <c r="A70" s="50"/>
      <c r="B70" s="4"/>
      <c r="C70" s="4"/>
      <c r="D70" s="3"/>
      <c r="E70" s="3"/>
      <c r="F70" s="51"/>
    </row>
    <row r="71" spans="1:10" s="2" customFormat="1" ht="19.5" customHeight="1" x14ac:dyDescent="0.2">
      <c r="A71" s="261" t="s">
        <v>83</v>
      </c>
      <c r="B71" s="259"/>
      <c r="C71" s="259"/>
      <c r="D71" s="259"/>
      <c r="E71" s="259"/>
      <c r="F71" s="260"/>
    </row>
    <row r="72" spans="1:10" s="2" customFormat="1" ht="19.5" customHeight="1" x14ac:dyDescent="0.2">
      <c r="A72" s="52" t="s">
        <v>78</v>
      </c>
      <c r="B72" s="31"/>
      <c r="C72" s="31"/>
      <c r="D72" s="75" t="s">
        <v>111</v>
      </c>
      <c r="E72" s="75"/>
      <c r="F72" s="76"/>
    </row>
    <row r="73" spans="1:10" s="2" customFormat="1" ht="19.5" customHeight="1" x14ac:dyDescent="0.2">
      <c r="A73" s="48" t="s">
        <v>80</v>
      </c>
      <c r="B73" s="75"/>
      <c r="C73" s="75"/>
      <c r="D73" s="3" t="s">
        <v>141</v>
      </c>
      <c r="E73" s="3"/>
      <c r="F73" s="51"/>
    </row>
    <row r="74" spans="1:10" s="2" customFormat="1" ht="19.5" customHeight="1" x14ac:dyDescent="0.2">
      <c r="A74" s="48" t="s">
        <v>99</v>
      </c>
      <c r="B74" s="75"/>
      <c r="C74" s="75"/>
      <c r="D74" s="3" t="s">
        <v>142</v>
      </c>
      <c r="E74" s="3"/>
      <c r="F74" s="51"/>
    </row>
    <row r="75" spans="1:10" s="2" customFormat="1" ht="19.5" customHeight="1" x14ac:dyDescent="0.2">
      <c r="A75" s="48" t="s">
        <v>79</v>
      </c>
      <c r="B75" s="75"/>
      <c r="C75" s="75"/>
      <c r="D75" s="81" t="s">
        <v>143</v>
      </c>
      <c r="E75" s="81"/>
      <c r="F75" s="112"/>
    </row>
    <row r="76" spans="1:10" s="2" customFormat="1" ht="19.5" customHeight="1" x14ac:dyDescent="0.2">
      <c r="A76" s="48" t="s">
        <v>81</v>
      </c>
      <c r="B76" s="75"/>
      <c r="C76" s="75"/>
      <c r="D76" s="3" t="s">
        <v>142</v>
      </c>
      <c r="E76" s="81"/>
      <c r="F76" s="112"/>
    </row>
    <row r="77" spans="1:10" s="2" customFormat="1" ht="19.5" customHeight="1" x14ac:dyDescent="0.2">
      <c r="A77" s="88"/>
      <c r="B77" s="75"/>
      <c r="C77" s="75"/>
      <c r="D77" s="75"/>
      <c r="E77" s="75"/>
      <c r="F77" s="76"/>
    </row>
    <row r="78" spans="1:10" s="2" customFormat="1" ht="19.5" customHeight="1" x14ac:dyDescent="0.2">
      <c r="A78" s="350" t="s">
        <v>82</v>
      </c>
      <c r="B78" s="270"/>
      <c r="C78" s="270"/>
      <c r="D78" s="270"/>
      <c r="E78" s="270"/>
      <c r="F78" s="271"/>
    </row>
    <row r="79" spans="1:10" s="2" customFormat="1" ht="19.5" customHeight="1" x14ac:dyDescent="0.2">
      <c r="A79" s="264" t="s">
        <v>100</v>
      </c>
      <c r="B79" s="265"/>
      <c r="C79" s="265"/>
      <c r="D79" s="351" t="s">
        <v>144</v>
      </c>
      <c r="E79" s="351"/>
      <c r="F79" s="352"/>
    </row>
    <row r="80" spans="1:10" s="2" customFormat="1" ht="19.5" customHeight="1" x14ac:dyDescent="0.2">
      <c r="A80" s="264" t="s">
        <v>84</v>
      </c>
      <c r="B80" s="265"/>
      <c r="C80" s="265"/>
      <c r="D80" s="256" t="s">
        <v>145</v>
      </c>
      <c r="E80" s="256"/>
      <c r="F80" s="257"/>
      <c r="J80" s="2" t="s">
        <v>11</v>
      </c>
    </row>
    <row r="81" spans="1:8" s="2" customFormat="1" ht="19.5" customHeight="1" x14ac:dyDescent="0.2">
      <c r="A81" s="264" t="s">
        <v>119</v>
      </c>
      <c r="B81" s="265"/>
      <c r="C81" s="265"/>
      <c r="D81" s="256" t="s">
        <v>143</v>
      </c>
      <c r="E81" s="256"/>
      <c r="F81" s="257"/>
      <c r="H81" s="89"/>
    </row>
    <row r="82" spans="1:8" s="2" customFormat="1" ht="19.5" customHeight="1" x14ac:dyDescent="0.2">
      <c r="A82" s="72" t="s">
        <v>109</v>
      </c>
      <c r="B82" s="73"/>
      <c r="C82" s="73"/>
      <c r="D82" s="2" t="s">
        <v>147</v>
      </c>
      <c r="F82" s="57"/>
    </row>
    <row r="83" spans="1:8" s="2" customFormat="1" ht="19.5" customHeight="1" x14ac:dyDescent="0.2">
      <c r="A83" s="72" t="s">
        <v>110</v>
      </c>
      <c r="B83" s="73"/>
      <c r="C83" s="73"/>
      <c r="D83" s="115" t="s">
        <v>146</v>
      </c>
      <c r="E83" s="115"/>
      <c r="F83" s="116"/>
    </row>
    <row r="84" spans="1:8" s="2" customFormat="1" ht="14.25" x14ac:dyDescent="0.2">
      <c r="A84" s="72"/>
      <c r="B84" s="73"/>
      <c r="C84" s="73"/>
      <c r="D84" s="46"/>
      <c r="E84" s="46"/>
      <c r="F84" s="47"/>
    </row>
    <row r="85" spans="1:8" s="2" customFormat="1" ht="19.5" customHeight="1" x14ac:dyDescent="0.2">
      <c r="A85" s="254" t="s">
        <v>64</v>
      </c>
      <c r="B85" s="255"/>
      <c r="C85" s="255"/>
      <c r="D85" s="255"/>
      <c r="E85" s="255"/>
      <c r="F85" s="77" t="s">
        <v>114</v>
      </c>
    </row>
    <row r="86" spans="1:8" s="2" customFormat="1" ht="19.5" customHeight="1" x14ac:dyDescent="0.2">
      <c r="A86" s="336" t="s">
        <v>101</v>
      </c>
      <c r="B86" s="337"/>
      <c r="C86" s="338"/>
      <c r="D86" s="262" t="s">
        <v>27</v>
      </c>
      <c r="E86" s="262" t="s">
        <v>28</v>
      </c>
      <c r="F86" s="121" t="s">
        <v>148</v>
      </c>
    </row>
    <row r="87" spans="1:8" s="2" customFormat="1" ht="19.5" customHeight="1" x14ac:dyDescent="0.2">
      <c r="A87" s="229" t="str">
        <f>HYPERLINK("https://www.amatsplanning.org/connecting-communities","Connecting Communities Planning Grant?")</f>
        <v>Connecting Communities Planning Grant?</v>
      </c>
      <c r="B87" s="230"/>
      <c r="C87" s="231"/>
      <c r="D87" s="263"/>
      <c r="E87" s="263"/>
      <c r="F87" s="116"/>
    </row>
    <row r="88" spans="1:8" s="2" customFormat="1" ht="19.5" customHeight="1" x14ac:dyDescent="0.2">
      <c r="A88" s="258" t="s">
        <v>90</v>
      </c>
      <c r="B88" s="259"/>
      <c r="C88" s="259"/>
      <c r="D88" s="259"/>
      <c r="E88" s="260"/>
      <c r="F88" s="43" t="s">
        <v>62</v>
      </c>
    </row>
    <row r="89" spans="1:8" ht="19.5" customHeight="1" x14ac:dyDescent="0.2">
      <c r="A89" s="261" t="s">
        <v>108</v>
      </c>
      <c r="B89" s="259"/>
      <c r="C89" s="259"/>
      <c r="D89" s="259"/>
      <c r="E89" s="259"/>
      <c r="F89" s="260"/>
    </row>
    <row r="90" spans="1:8" s="2" customFormat="1" ht="19.5" customHeight="1" x14ac:dyDescent="0.2">
      <c r="A90" s="5"/>
      <c r="B90" s="5"/>
      <c r="C90" s="5" t="s">
        <v>41</v>
      </c>
      <c r="D90" s="5" t="s">
        <v>42</v>
      </c>
      <c r="E90" s="6" t="s">
        <v>11</v>
      </c>
      <c r="F90" s="5"/>
    </row>
    <row r="91" spans="1:8" s="2" customFormat="1" ht="19.5" customHeight="1" thickBot="1" x14ac:dyDescent="0.25">
      <c r="A91" s="106" t="s">
        <v>43</v>
      </c>
      <c r="B91" s="21" t="s">
        <v>44</v>
      </c>
      <c r="C91" s="21" t="s">
        <v>45</v>
      </c>
      <c r="D91" s="21" t="s">
        <v>46</v>
      </c>
      <c r="E91" s="22" t="s">
        <v>47</v>
      </c>
      <c r="F91" s="21" t="s">
        <v>48</v>
      </c>
    </row>
    <row r="92" spans="1:8" s="2" customFormat="1" ht="19.5" customHeight="1" thickTop="1" x14ac:dyDescent="0.2">
      <c r="A92" s="123" t="s">
        <v>49</v>
      </c>
      <c r="B92" s="124">
        <v>2027</v>
      </c>
      <c r="C92" s="124" t="s">
        <v>50</v>
      </c>
      <c r="D92" s="125">
        <v>100000</v>
      </c>
      <c r="E92" s="126">
        <v>1</v>
      </c>
      <c r="F92" s="113" t="s">
        <v>51</v>
      </c>
    </row>
    <row r="93" spans="1:8" s="2" customFormat="1" ht="19.5" customHeight="1" x14ac:dyDescent="0.2">
      <c r="A93" s="127"/>
      <c r="B93" s="108"/>
      <c r="C93" s="108" t="s">
        <v>56</v>
      </c>
      <c r="D93" s="20"/>
      <c r="E93" s="128"/>
      <c r="F93" s="129"/>
    </row>
    <row r="94" spans="1:8" s="2" customFormat="1" ht="19.5" customHeight="1" x14ac:dyDescent="0.2">
      <c r="A94" s="130" t="s">
        <v>91</v>
      </c>
      <c r="B94" s="131">
        <v>2028</v>
      </c>
      <c r="C94" s="131" t="s">
        <v>50</v>
      </c>
      <c r="D94" s="134">
        <v>250000</v>
      </c>
      <c r="E94" s="132">
        <v>0.33</v>
      </c>
      <c r="F94" s="71" t="s">
        <v>51</v>
      </c>
      <c r="H94" s="135"/>
    </row>
    <row r="95" spans="1:8" s="2" customFormat="1" ht="19.5" customHeight="1" x14ac:dyDescent="0.2">
      <c r="A95" s="127"/>
      <c r="B95" s="108"/>
      <c r="C95" s="108" t="s">
        <v>56</v>
      </c>
      <c r="D95" s="133">
        <v>500000</v>
      </c>
      <c r="E95" s="128">
        <v>0.67</v>
      </c>
      <c r="F95" s="114" t="s">
        <v>149</v>
      </c>
    </row>
    <row r="96" spans="1:8" s="2" customFormat="1" ht="19.5" customHeight="1" x14ac:dyDescent="0.2">
      <c r="A96" s="92" t="s">
        <v>52</v>
      </c>
      <c r="B96" s="9">
        <v>2030</v>
      </c>
      <c r="C96" s="10" t="s">
        <v>54</v>
      </c>
      <c r="D96" s="11">
        <v>1000000</v>
      </c>
      <c r="E96" s="14">
        <v>0.8</v>
      </c>
      <c r="F96" s="65" t="s">
        <v>55</v>
      </c>
      <c r="H96" s="135"/>
    </row>
    <row r="97" spans="1:9" s="2" customFormat="1" ht="19.5" customHeight="1" x14ac:dyDescent="0.2">
      <c r="A97" s="93"/>
      <c r="B97" s="9"/>
      <c r="C97" s="7" t="s">
        <v>50</v>
      </c>
      <c r="D97" s="8">
        <f>D96/0.8*0.2</f>
        <v>250000</v>
      </c>
      <c r="E97" s="12">
        <v>0.2</v>
      </c>
      <c r="F97" s="63" t="s">
        <v>53</v>
      </c>
    </row>
    <row r="98" spans="1:9" s="2" customFormat="1" ht="19.5" customHeight="1" x14ac:dyDescent="0.2">
      <c r="A98" s="93"/>
      <c r="B98" s="9"/>
      <c r="C98" s="7" t="s">
        <v>56</v>
      </c>
      <c r="D98" s="23"/>
      <c r="E98" s="12"/>
      <c r="F98" s="65"/>
    </row>
    <row r="99" spans="1:9" s="2" customFormat="1" ht="19.5" customHeight="1" x14ac:dyDescent="0.2">
      <c r="A99" s="93"/>
      <c r="B99" s="9"/>
      <c r="C99" s="7" t="s">
        <v>56</v>
      </c>
      <c r="D99" s="20"/>
      <c r="E99" s="12"/>
      <c r="F99" s="65"/>
    </row>
    <row r="100" spans="1:9" s="2" customFormat="1" ht="19.5" customHeight="1" x14ac:dyDescent="0.2">
      <c r="A100" s="94"/>
      <c r="B100" s="19"/>
      <c r="C100" s="18" t="s">
        <v>57</v>
      </c>
      <c r="D100" s="136">
        <f>SUM(D96:D99)</f>
        <v>1250000</v>
      </c>
      <c r="E100" s="13"/>
      <c r="F100" s="67"/>
    </row>
    <row r="101" spans="1:9" s="2" customFormat="1" ht="19.5" customHeight="1" x14ac:dyDescent="0.2">
      <c r="A101" s="92" t="s">
        <v>58</v>
      </c>
      <c r="B101" s="9">
        <v>2031</v>
      </c>
      <c r="C101" s="10" t="s">
        <v>54</v>
      </c>
      <c r="D101" s="11">
        <v>5000000</v>
      </c>
      <c r="E101" s="14">
        <f>D101/D106</f>
        <v>0.30769230769230771</v>
      </c>
      <c r="F101" s="65" t="s">
        <v>55</v>
      </c>
    </row>
    <row r="102" spans="1:9" s="2" customFormat="1" ht="19.5" customHeight="1" x14ac:dyDescent="0.2">
      <c r="A102" s="323" t="s">
        <v>59</v>
      </c>
      <c r="B102" s="9"/>
      <c r="C102" s="7" t="s">
        <v>72</v>
      </c>
      <c r="D102" s="8">
        <v>100000</v>
      </c>
      <c r="E102" s="12">
        <f>D102/D106</f>
        <v>6.1538461538461538E-3</v>
      </c>
      <c r="F102" s="65" t="s">
        <v>74</v>
      </c>
    </row>
    <row r="103" spans="1:9" s="2" customFormat="1" ht="19.5" customHeight="1" x14ac:dyDescent="0.2">
      <c r="A103" s="323"/>
      <c r="B103" s="9" t="s">
        <v>11</v>
      </c>
      <c r="C103" s="7" t="s">
        <v>50</v>
      </c>
      <c r="D103" s="8">
        <f>1150000+2000000</f>
        <v>3150000</v>
      </c>
      <c r="E103" s="12">
        <f>D103/D106</f>
        <v>0.19384615384615383</v>
      </c>
      <c r="F103" s="63" t="s">
        <v>73</v>
      </c>
      <c r="H103" s="122"/>
      <c r="I103" s="122"/>
    </row>
    <row r="104" spans="1:9" s="2" customFormat="1" ht="19.5" customHeight="1" x14ac:dyDescent="0.2">
      <c r="A104" s="82"/>
      <c r="B104" s="9"/>
      <c r="C104" s="7" t="s">
        <v>56</v>
      </c>
      <c r="D104" s="23">
        <v>8000000</v>
      </c>
      <c r="E104" s="12">
        <f>D104/D106</f>
        <v>0.49230769230769234</v>
      </c>
      <c r="F104" s="65" t="s">
        <v>149</v>
      </c>
    </row>
    <row r="105" spans="1:9" s="2" customFormat="1" ht="19.5" customHeight="1" x14ac:dyDescent="0.2">
      <c r="A105" s="64"/>
      <c r="B105" s="9"/>
      <c r="C105" s="7" t="s">
        <v>56</v>
      </c>
      <c r="D105" s="20"/>
      <c r="E105" s="12"/>
      <c r="F105" s="68"/>
      <c r="H105" s="2" t="s">
        <v>11</v>
      </c>
    </row>
    <row r="106" spans="1:9" s="2" customFormat="1" ht="19.5" customHeight="1" x14ac:dyDescent="0.2">
      <c r="A106" s="66"/>
      <c r="B106" s="17"/>
      <c r="C106" s="18" t="s">
        <v>60</v>
      </c>
      <c r="D106" s="136">
        <f>SUM(D101:D105)</f>
        <v>16250000</v>
      </c>
      <c r="E106" s="13"/>
      <c r="F106" s="67"/>
    </row>
    <row r="107" spans="1:9" s="2" customFormat="1" ht="19.5" customHeight="1" x14ac:dyDescent="0.2">
      <c r="A107" s="69"/>
      <c r="B107" s="24" t="s">
        <v>11</v>
      </c>
      <c r="C107" s="25" t="s">
        <v>61</v>
      </c>
      <c r="D107" s="137">
        <f>SUM(D92:D95)+D100+D106</f>
        <v>18350000</v>
      </c>
      <c r="E107" s="26"/>
      <c r="F107" s="70"/>
    </row>
    <row r="108" spans="1:9" s="2" customFormat="1" ht="14.25" x14ac:dyDescent="0.2">
      <c r="A108" s="329" t="s">
        <v>116</v>
      </c>
      <c r="B108" s="330"/>
      <c r="C108" s="330"/>
      <c r="D108" s="330"/>
      <c r="E108" s="330"/>
      <c r="F108" s="331"/>
      <c r="I108" s="89"/>
    </row>
    <row r="109" spans="1:9" s="2" customFormat="1" ht="19.5" customHeight="1" x14ac:dyDescent="0.2">
      <c r="A109" s="267" t="s">
        <v>36</v>
      </c>
      <c r="B109" s="268"/>
      <c r="C109" s="268"/>
      <c r="D109" s="268"/>
      <c r="E109" s="268"/>
      <c r="F109" s="269"/>
    </row>
    <row r="110" spans="1:9" s="2" customFormat="1" ht="19.5" customHeight="1" x14ac:dyDescent="0.2">
      <c r="A110" s="332" t="s">
        <v>102</v>
      </c>
      <c r="B110" s="333"/>
      <c r="C110" s="333"/>
      <c r="D110" s="32" t="s">
        <v>37</v>
      </c>
      <c r="E110" s="32" t="s">
        <v>38</v>
      </c>
      <c r="F110" s="109" t="s">
        <v>115</v>
      </c>
    </row>
    <row r="111" spans="1:9" s="2" customFormat="1" ht="19.5" customHeight="1" x14ac:dyDescent="0.2">
      <c r="A111" s="327" t="s">
        <v>158</v>
      </c>
      <c r="B111" s="328"/>
      <c r="C111" s="328"/>
      <c r="D111" s="7" t="s">
        <v>151</v>
      </c>
      <c r="E111" s="7">
        <v>2027</v>
      </c>
      <c r="F111" s="53"/>
    </row>
    <row r="112" spans="1:9" s="2" customFormat="1" ht="19.5" customHeight="1" x14ac:dyDescent="0.2">
      <c r="A112" s="327" t="s">
        <v>104</v>
      </c>
      <c r="B112" s="328"/>
      <c r="C112" s="328"/>
      <c r="D112" s="7" t="s">
        <v>156</v>
      </c>
      <c r="E112" s="7">
        <v>2027</v>
      </c>
      <c r="F112" s="53"/>
    </row>
    <row r="113" spans="1:9" s="2" customFormat="1" ht="19.5" customHeight="1" x14ac:dyDescent="0.2">
      <c r="A113" s="235" t="s">
        <v>105</v>
      </c>
      <c r="B113" s="236"/>
      <c r="C113" s="237"/>
      <c r="D113" s="7" t="s">
        <v>155</v>
      </c>
      <c r="E113" s="7">
        <v>2028</v>
      </c>
      <c r="F113" s="53"/>
    </row>
    <row r="114" spans="1:9" s="2" customFormat="1" ht="19.5" customHeight="1" x14ac:dyDescent="0.2">
      <c r="A114" s="327" t="s">
        <v>112</v>
      </c>
      <c r="B114" s="328"/>
      <c r="C114" s="328"/>
      <c r="D114" s="7" t="s">
        <v>151</v>
      </c>
      <c r="E114" s="7">
        <v>2029</v>
      </c>
      <c r="F114" s="53" t="s">
        <v>157</v>
      </c>
    </row>
    <row r="115" spans="1:9" s="2" customFormat="1" ht="19.5" customHeight="1" x14ac:dyDescent="0.2">
      <c r="A115" s="327" t="s">
        <v>103</v>
      </c>
      <c r="B115" s="328"/>
      <c r="C115" s="328"/>
      <c r="D115" s="7" t="s">
        <v>154</v>
      </c>
      <c r="E115" s="7">
        <v>2029</v>
      </c>
      <c r="F115" s="53"/>
    </row>
    <row r="116" spans="1:9" s="2" customFormat="1" ht="19.5" customHeight="1" x14ac:dyDescent="0.2">
      <c r="A116" s="327" t="s">
        <v>85</v>
      </c>
      <c r="B116" s="328"/>
      <c r="C116" s="328"/>
      <c r="D116" s="7" t="s">
        <v>153</v>
      </c>
      <c r="E116" s="7">
        <v>2029</v>
      </c>
      <c r="F116" s="53"/>
    </row>
    <row r="117" spans="1:9" s="2" customFormat="1" ht="19.5" customHeight="1" x14ac:dyDescent="0.2">
      <c r="A117" s="235" t="s">
        <v>86</v>
      </c>
      <c r="B117" s="236"/>
      <c r="C117" s="237"/>
      <c r="D117" s="7" t="s">
        <v>152</v>
      </c>
      <c r="E117" s="7">
        <v>2030</v>
      </c>
      <c r="F117" s="53"/>
    </row>
    <row r="118" spans="1:9" s="2" customFormat="1" ht="19.5" customHeight="1" x14ac:dyDescent="0.2">
      <c r="A118" s="327" t="s">
        <v>66</v>
      </c>
      <c r="B118" s="328"/>
      <c r="C118" s="328"/>
      <c r="D118" s="7" t="s">
        <v>151</v>
      </c>
      <c r="E118" s="7">
        <v>2031</v>
      </c>
      <c r="F118" s="53"/>
    </row>
    <row r="119" spans="1:9" s="2" customFormat="1" ht="19.5" customHeight="1" x14ac:dyDescent="0.2">
      <c r="A119" s="334" t="s">
        <v>67</v>
      </c>
      <c r="B119" s="335"/>
      <c r="C119" s="335"/>
      <c r="D119" s="108" t="s">
        <v>150</v>
      </c>
      <c r="E119" s="108">
        <v>2031</v>
      </c>
      <c r="F119" s="54"/>
    </row>
    <row r="120" spans="1:9" s="2" customFormat="1" ht="14.25" x14ac:dyDescent="0.2">
      <c r="A120" s="48"/>
      <c r="B120" s="83"/>
      <c r="C120" s="83"/>
      <c r="F120" s="57"/>
    </row>
    <row r="121" spans="1:9" s="2" customFormat="1" ht="15" x14ac:dyDescent="0.2">
      <c r="A121" s="102" t="s">
        <v>39</v>
      </c>
      <c r="B121"/>
      <c r="C121" s="55"/>
      <c r="D121" s="55"/>
      <c r="E121" s="55"/>
      <c r="F121" s="56"/>
    </row>
    <row r="122" spans="1:9" s="2" customFormat="1" ht="14.25" x14ac:dyDescent="0.2">
      <c r="A122" s="48" t="s">
        <v>68</v>
      </c>
      <c r="F122" s="57"/>
    </row>
    <row r="123" spans="1:9" s="2" customFormat="1" ht="14.25" x14ac:dyDescent="0.2">
      <c r="A123" s="48" t="s">
        <v>71</v>
      </c>
      <c r="F123" s="57"/>
    </row>
    <row r="124" spans="1:9" s="2" customFormat="1" ht="14.25" x14ac:dyDescent="0.2">
      <c r="A124" s="48" t="s">
        <v>69</v>
      </c>
      <c r="B124" s="58"/>
      <c r="C124" s="58"/>
      <c r="D124" s="58"/>
      <c r="E124" s="58"/>
      <c r="F124" s="59"/>
    </row>
    <row r="125" spans="1:9" s="2" customFormat="1" ht="14.25" x14ac:dyDescent="0.2">
      <c r="A125" s="103" t="s">
        <v>70</v>
      </c>
      <c r="B125" s="58"/>
      <c r="C125" s="58"/>
      <c r="D125" s="58"/>
      <c r="E125" s="58"/>
      <c r="F125" s="59"/>
    </row>
    <row r="126" spans="1:9" s="2" customFormat="1" ht="14.25" x14ac:dyDescent="0.2">
      <c r="A126" s="103"/>
      <c r="B126" s="58"/>
      <c r="C126" s="58"/>
      <c r="D126" s="58"/>
      <c r="E126" s="58"/>
      <c r="F126" s="59"/>
    </row>
    <row r="127" spans="1:9" s="2" customFormat="1" ht="15" x14ac:dyDescent="0.2">
      <c r="A127" s="104" t="s">
        <v>106</v>
      </c>
      <c r="B127" s="90"/>
      <c r="C127" s="90"/>
      <c r="D127" s="90"/>
      <c r="E127" s="90"/>
      <c r="F127" s="91"/>
      <c r="I127" s="89"/>
    </row>
    <row r="128" spans="1:9" s="2" customFormat="1" ht="15" x14ac:dyDescent="0.2">
      <c r="A128" s="48" t="s">
        <v>40</v>
      </c>
      <c r="B128" s="90"/>
      <c r="C128" s="90"/>
      <c r="D128" s="90"/>
      <c r="E128" s="90"/>
      <c r="F128" s="91"/>
    </row>
    <row r="129" spans="1:9" s="2" customFormat="1" ht="15" x14ac:dyDescent="0.2">
      <c r="A129" s="48" t="s">
        <v>117</v>
      </c>
      <c r="B129" s="90"/>
      <c r="C129" s="90"/>
      <c r="D129" s="90"/>
      <c r="E129" s="90"/>
      <c r="F129" s="91"/>
    </row>
    <row r="130" spans="1:9" s="2" customFormat="1" ht="15" x14ac:dyDescent="0.2">
      <c r="A130" s="48" t="s">
        <v>107</v>
      </c>
      <c r="B130" s="90"/>
      <c r="C130" s="90"/>
      <c r="D130" s="90"/>
      <c r="E130" s="90"/>
      <c r="F130" s="91"/>
    </row>
    <row r="131" spans="1:9" s="2" customFormat="1" ht="15" x14ac:dyDescent="0.2">
      <c r="A131" s="60"/>
      <c r="B131" s="61"/>
      <c r="C131" s="61"/>
      <c r="D131" s="61"/>
      <c r="E131" s="61"/>
      <c r="F131" s="62"/>
    </row>
    <row r="132" spans="1:9" ht="19.5" customHeight="1" x14ac:dyDescent="0.2">
      <c r="A132" s="261" t="s">
        <v>63</v>
      </c>
      <c r="B132" s="259"/>
      <c r="C132" s="259"/>
      <c r="D132" s="259"/>
      <c r="E132" s="259"/>
      <c r="F132" s="260"/>
    </row>
    <row r="133" spans="1:9" ht="19.5" customHeight="1" x14ac:dyDescent="0.2">
      <c r="A133" s="235" t="s">
        <v>159</v>
      </c>
      <c r="B133" s="236"/>
      <c r="C133" s="236"/>
      <c r="D133" s="236"/>
      <c r="E133" s="236"/>
      <c r="F133" s="250"/>
      <c r="I133" s="95"/>
    </row>
    <row r="134" spans="1:9" ht="19.5" customHeight="1" x14ac:dyDescent="0.2">
      <c r="A134" s="235" t="s">
        <v>160</v>
      </c>
      <c r="B134" s="236"/>
      <c r="C134" s="236"/>
      <c r="D134" s="236"/>
      <c r="E134" s="236"/>
      <c r="F134" s="250"/>
    </row>
    <row r="135" spans="1:9" ht="19.5" customHeight="1" x14ac:dyDescent="0.2">
      <c r="A135" s="235"/>
      <c r="B135" s="236"/>
      <c r="C135" s="236"/>
      <c r="D135" s="236"/>
      <c r="E135" s="236"/>
      <c r="F135" s="250"/>
    </row>
    <row r="136" spans="1:9" ht="19.5" customHeight="1" x14ac:dyDescent="0.2">
      <c r="A136" s="324" t="s">
        <v>161</v>
      </c>
      <c r="B136" s="325"/>
      <c r="C136" s="325"/>
      <c r="D136" s="325"/>
      <c r="E136" s="325"/>
      <c r="F136" s="326"/>
    </row>
    <row r="137" spans="1:9" ht="19.5" customHeight="1" x14ac:dyDescent="0.2">
      <c r="A137" s="235"/>
      <c r="B137" s="236"/>
      <c r="C137" s="236"/>
      <c r="D137" s="236"/>
      <c r="E137" s="236"/>
      <c r="F137" s="250"/>
    </row>
    <row r="138" spans="1:9" ht="19.5" customHeight="1" x14ac:dyDescent="0.2">
      <c r="A138" s="235"/>
      <c r="B138" s="236"/>
      <c r="C138" s="236"/>
      <c r="D138" s="236"/>
      <c r="E138" s="236"/>
      <c r="F138" s="250"/>
    </row>
    <row r="139" spans="1:9" ht="19.5" customHeight="1" x14ac:dyDescent="0.2">
      <c r="A139" s="235"/>
      <c r="B139" s="236"/>
      <c r="C139" s="236"/>
      <c r="D139" s="236"/>
      <c r="E139" s="236"/>
      <c r="F139" s="250"/>
    </row>
    <row r="140" spans="1:9" ht="19.5" customHeight="1" x14ac:dyDescent="0.2">
      <c r="A140" s="251"/>
      <c r="B140" s="252"/>
      <c r="C140" s="252"/>
      <c r="D140" s="252"/>
      <c r="E140" s="252"/>
      <c r="F140" s="253"/>
    </row>
    <row r="141" spans="1:9" ht="20.100000000000001" customHeight="1" x14ac:dyDescent="0.2"/>
    <row r="142" spans="1:9" ht="20.100000000000001" customHeight="1" x14ac:dyDescent="0.2"/>
    <row r="143" spans="1:9" ht="20.100000000000001" customHeight="1" x14ac:dyDescent="0.2"/>
    <row r="144" spans="1:9" ht="20.100000000000001" customHeight="1" x14ac:dyDescent="0.2"/>
    <row r="145" ht="20.100000000000001" customHeight="1" x14ac:dyDescent="0.2"/>
  </sheetData>
  <mergeCells count="107">
    <mergeCell ref="A86:C86"/>
    <mergeCell ref="A55:C55"/>
    <mergeCell ref="A56:C56"/>
    <mergeCell ref="A57:C57"/>
    <mergeCell ref="A58:C58"/>
    <mergeCell ref="A60:C60"/>
    <mergeCell ref="A61:C61"/>
    <mergeCell ref="A71:F71"/>
    <mergeCell ref="A78:C78"/>
    <mergeCell ref="D80:F80"/>
    <mergeCell ref="A79:C79"/>
    <mergeCell ref="D79:F79"/>
    <mergeCell ref="A64:C64"/>
    <mergeCell ref="D55:D56"/>
    <mergeCell ref="E55:E56"/>
    <mergeCell ref="A59:C59"/>
    <mergeCell ref="D58:D59"/>
    <mergeCell ref="E58:E59"/>
    <mergeCell ref="D64:D65"/>
    <mergeCell ref="E64:E65"/>
    <mergeCell ref="A140:F140"/>
    <mergeCell ref="A138:F138"/>
    <mergeCell ref="A139:F139"/>
    <mergeCell ref="A109:F109"/>
    <mergeCell ref="A111:C111"/>
    <mergeCell ref="A108:F108"/>
    <mergeCell ref="A110:C110"/>
    <mergeCell ref="A116:C116"/>
    <mergeCell ref="A118:C118"/>
    <mergeCell ref="A119:C119"/>
    <mergeCell ref="A112:C112"/>
    <mergeCell ref="A114:C114"/>
    <mergeCell ref="A102:A103"/>
    <mergeCell ref="A117:C117"/>
    <mergeCell ref="A137:F137"/>
    <mergeCell ref="A136:F136"/>
    <mergeCell ref="A135:F135"/>
    <mergeCell ref="A133:F133"/>
    <mergeCell ref="A132:F132"/>
    <mergeCell ref="A134:F134"/>
    <mergeCell ref="A115:C115"/>
    <mergeCell ref="A1:F1"/>
    <mergeCell ref="A2:F2"/>
    <mergeCell ref="A3:F3"/>
    <mergeCell ref="A4:F4"/>
    <mergeCell ref="A21:F21"/>
    <mergeCell ref="E15:F15"/>
    <mergeCell ref="E16:F16"/>
    <mergeCell ref="E18:F18"/>
    <mergeCell ref="E19:F19"/>
    <mergeCell ref="A14:C14"/>
    <mergeCell ref="A16:B16"/>
    <mergeCell ref="A18:C19"/>
    <mergeCell ref="A5:F5"/>
    <mergeCell ref="A6:F6"/>
    <mergeCell ref="A7:F7"/>
    <mergeCell ref="A17:B17"/>
    <mergeCell ref="A15:C15"/>
    <mergeCell ref="E14:F14"/>
    <mergeCell ref="E17:F17"/>
    <mergeCell ref="B22:F22"/>
    <mergeCell ref="A23:F23"/>
    <mergeCell ref="A49:F49"/>
    <mergeCell ref="A25:F25"/>
    <mergeCell ref="B26:F26"/>
    <mergeCell ref="A34:F34"/>
    <mergeCell ref="A43:F43"/>
    <mergeCell ref="B20:F20"/>
    <mergeCell ref="A46:F46"/>
    <mergeCell ref="B24:F24"/>
    <mergeCell ref="A35:F35"/>
    <mergeCell ref="A45:F45"/>
    <mergeCell ref="A27:F27"/>
    <mergeCell ref="A38:F38"/>
    <mergeCell ref="A40:F40"/>
    <mergeCell ref="A41:F41"/>
    <mergeCell ref="A42:F42"/>
    <mergeCell ref="A44:F44"/>
    <mergeCell ref="A33:F33"/>
    <mergeCell ref="A28:B28"/>
    <mergeCell ref="C28:F28"/>
    <mergeCell ref="A29:B29"/>
    <mergeCell ref="A37:F37"/>
    <mergeCell ref="A87:C87"/>
    <mergeCell ref="A65:C65"/>
    <mergeCell ref="A113:C113"/>
    <mergeCell ref="D29:F29"/>
    <mergeCell ref="A30:F30"/>
    <mergeCell ref="A32:F32"/>
    <mergeCell ref="A31:B31"/>
    <mergeCell ref="C31:F31"/>
    <mergeCell ref="A36:F36"/>
    <mergeCell ref="A51:F51"/>
    <mergeCell ref="A85:E85"/>
    <mergeCell ref="D81:F81"/>
    <mergeCell ref="A88:E88"/>
    <mergeCell ref="A89:F89"/>
    <mergeCell ref="D86:D87"/>
    <mergeCell ref="E86:E87"/>
    <mergeCell ref="A80:C80"/>
    <mergeCell ref="A50:F50"/>
    <mergeCell ref="A81:C81"/>
    <mergeCell ref="A53:E53"/>
    <mergeCell ref="A67:F67"/>
    <mergeCell ref="D78:F78"/>
    <mergeCell ref="D54:E54"/>
    <mergeCell ref="D63:E63"/>
  </mergeCells>
  <hyperlinks>
    <hyperlink ref="E19" r:id="rId1" xr:uid="{05E8388F-4FCF-4C88-BCBC-90178B234A4C}"/>
  </hyperlinks>
  <printOptions horizontalCentered="1"/>
  <pageMargins left="0.25" right="0.25" top="0.25" bottom="0.25" header="0" footer="0"/>
  <pageSetup scale="80" fitToHeight="0" orientation="portrait" horizontalDpi="1200" verticalDpi="1200" r:id="rId2"/>
  <headerFooter alignWithMargins="0">
    <oddFooter>&amp;CPage &amp;P of &amp;N</oddFooter>
  </headerFooter>
  <rowBreaks count="1" manualBreakCount="1">
    <brk id="88" max="5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B9931-FA49-4FF3-AAE3-42284224DF9B}">
  <sheetPr>
    <pageSetUpPr fitToPage="1"/>
  </sheetPr>
  <dimension ref="A1:M104"/>
  <sheetViews>
    <sheetView view="pageBreakPreview" zoomScaleNormal="100" zoomScaleSheetLayoutView="100" workbookViewId="0">
      <selection activeCell="E20" sqref="E20:F20"/>
    </sheetView>
  </sheetViews>
  <sheetFormatPr defaultColWidth="9.140625" defaultRowHeight="12.75" x14ac:dyDescent="0.2"/>
  <cols>
    <col min="1" max="1" width="22.28515625" style="1" customWidth="1"/>
    <col min="2" max="2" width="9" style="1" customWidth="1"/>
    <col min="3" max="3" width="23.7109375" style="1" customWidth="1"/>
    <col min="4" max="5" width="15.7109375" style="1" customWidth="1"/>
    <col min="6" max="6" width="33.42578125" style="1" customWidth="1"/>
    <col min="7" max="7" width="3.85546875" style="1" customWidth="1"/>
    <col min="8" max="8" width="13.140625" style="1" bestFit="1" customWidth="1"/>
    <col min="9" max="9" width="9.140625" style="1"/>
    <col min="10" max="10" width="13.140625" style="1" bestFit="1" customWidth="1"/>
    <col min="11" max="16384" width="9.140625" style="1"/>
  </cols>
  <sheetData>
    <row r="1" spans="1:6" ht="15" x14ac:dyDescent="0.2">
      <c r="A1" s="290" t="s">
        <v>0</v>
      </c>
      <c r="B1" s="291"/>
      <c r="C1" s="291"/>
      <c r="D1" s="291"/>
      <c r="E1" s="291"/>
      <c r="F1" s="292"/>
    </row>
    <row r="2" spans="1:6" ht="23.25" x14ac:dyDescent="0.2">
      <c r="A2" s="293" t="s">
        <v>242</v>
      </c>
      <c r="B2" s="294"/>
      <c r="C2" s="294"/>
      <c r="D2" s="294"/>
      <c r="E2" s="294"/>
      <c r="F2" s="295"/>
    </row>
    <row r="3" spans="1:6" ht="18" x14ac:dyDescent="0.2">
      <c r="A3" s="296" t="s">
        <v>2</v>
      </c>
      <c r="B3" s="297"/>
      <c r="C3" s="297"/>
      <c r="D3" s="297"/>
      <c r="E3" s="297"/>
      <c r="F3" s="298"/>
    </row>
    <row r="4" spans="1:6" ht="18" customHeight="1" x14ac:dyDescent="0.2">
      <c r="A4" s="299" t="s">
        <v>65</v>
      </c>
      <c r="B4" s="300"/>
      <c r="C4" s="300"/>
      <c r="D4" s="300"/>
      <c r="E4" s="300"/>
      <c r="F4" s="301"/>
    </row>
    <row r="5" spans="1:6" x14ac:dyDescent="0.2">
      <c r="A5" s="191" t="s">
        <v>243</v>
      </c>
      <c r="B5" s="192"/>
      <c r="C5" s="192"/>
      <c r="D5" s="192"/>
      <c r="E5" s="192"/>
      <c r="F5" s="193"/>
    </row>
    <row r="6" spans="1:6" x14ac:dyDescent="0.2">
      <c r="A6" s="191" t="s">
        <v>244</v>
      </c>
      <c r="B6" s="192"/>
      <c r="C6" s="192"/>
      <c r="D6" s="192"/>
      <c r="E6" s="192"/>
      <c r="F6" s="193"/>
    </row>
    <row r="7" spans="1:6" x14ac:dyDescent="0.2">
      <c r="A7" s="146" t="s">
        <v>245</v>
      </c>
      <c r="B7" s="192"/>
      <c r="C7" s="192"/>
      <c r="D7" s="192"/>
      <c r="E7" s="192"/>
      <c r="F7" s="193"/>
    </row>
    <row r="8" spans="1:6" x14ac:dyDescent="0.2">
      <c r="A8" s="191" t="s">
        <v>246</v>
      </c>
      <c r="B8" s="192"/>
      <c r="C8" s="192"/>
      <c r="D8" s="192"/>
      <c r="E8" s="192"/>
      <c r="F8" s="193"/>
    </row>
    <row r="9" spans="1:6" x14ac:dyDescent="0.2">
      <c r="A9" s="191" t="s">
        <v>247</v>
      </c>
      <c r="B9" s="192"/>
      <c r="C9" s="192"/>
      <c r="D9" s="192"/>
      <c r="E9" s="192"/>
      <c r="F9" s="193"/>
    </row>
    <row r="10" spans="1:6" x14ac:dyDescent="0.2">
      <c r="A10" s="37" t="s">
        <v>248</v>
      </c>
      <c r="B10" s="192"/>
      <c r="C10" s="192"/>
      <c r="D10" s="192"/>
      <c r="E10" s="192"/>
      <c r="F10" s="193"/>
    </row>
    <row r="11" spans="1:6" x14ac:dyDescent="0.2">
      <c r="A11" s="37" t="s">
        <v>7</v>
      </c>
      <c r="B11" s="192"/>
      <c r="C11" s="192"/>
      <c r="D11" s="192"/>
      <c r="E11" s="192"/>
      <c r="F11" s="193"/>
    </row>
    <row r="12" spans="1:6" x14ac:dyDescent="0.2">
      <c r="A12" s="37" t="s">
        <v>249</v>
      </c>
      <c r="B12" s="192"/>
      <c r="C12" s="192"/>
      <c r="D12" s="192"/>
      <c r="E12" s="192"/>
      <c r="F12" s="193"/>
    </row>
    <row r="13" spans="1:6" x14ac:dyDescent="0.2">
      <c r="A13" s="98" t="s">
        <v>250</v>
      </c>
      <c r="B13" s="192"/>
      <c r="C13" s="192"/>
      <c r="D13" s="192"/>
      <c r="E13" s="192"/>
      <c r="F13" s="193"/>
    </row>
    <row r="14" spans="1:6" ht="13.5" thickBot="1" x14ac:dyDescent="0.25">
      <c r="A14" s="98" t="s">
        <v>251</v>
      </c>
      <c r="B14" s="192"/>
      <c r="C14" s="192"/>
      <c r="D14" s="192"/>
      <c r="E14" s="192"/>
      <c r="F14" s="193"/>
    </row>
    <row r="15" spans="1:6" s="2" customFormat="1" ht="18.75" customHeight="1" x14ac:dyDescent="0.2">
      <c r="A15" s="194" t="s">
        <v>252</v>
      </c>
      <c r="B15" s="195"/>
      <c r="C15" s="196"/>
      <c r="D15" s="197" t="s">
        <v>9</v>
      </c>
      <c r="E15" s="198"/>
      <c r="F15" s="199"/>
    </row>
    <row r="16" spans="1:6" s="2" customFormat="1" ht="18.75" customHeight="1" x14ac:dyDescent="0.2">
      <c r="A16" s="238" t="s">
        <v>253</v>
      </c>
      <c r="B16" s="239"/>
      <c r="C16" s="240"/>
      <c r="D16" s="15" t="s">
        <v>10</v>
      </c>
      <c r="E16" s="280" t="s">
        <v>254</v>
      </c>
      <c r="F16" s="281"/>
    </row>
    <row r="17" spans="1:8" s="2" customFormat="1" ht="18.75" customHeight="1" x14ac:dyDescent="0.2">
      <c r="A17" s="355"/>
      <c r="B17" s="356"/>
      <c r="C17" s="357"/>
      <c r="D17" s="85" t="s">
        <v>12</v>
      </c>
      <c r="E17" s="236" t="s">
        <v>255</v>
      </c>
      <c r="F17" s="250"/>
    </row>
    <row r="18" spans="1:8" s="2" customFormat="1" ht="18.75" customHeight="1" x14ac:dyDescent="0.2">
      <c r="A18" s="306" t="s">
        <v>16</v>
      </c>
      <c r="B18" s="307"/>
      <c r="C18" s="201" t="s">
        <v>256</v>
      </c>
      <c r="D18" s="85" t="s">
        <v>15</v>
      </c>
      <c r="E18" s="236" t="s">
        <v>257</v>
      </c>
      <c r="F18" s="250"/>
    </row>
    <row r="19" spans="1:8" s="2" customFormat="1" ht="18.75" customHeight="1" x14ac:dyDescent="0.2">
      <c r="A19" s="306" t="s">
        <v>13</v>
      </c>
      <c r="B19" s="307"/>
      <c r="C19" s="201" t="s">
        <v>256</v>
      </c>
      <c r="D19" s="200"/>
      <c r="E19" s="236" t="s">
        <v>258</v>
      </c>
      <c r="F19" s="250"/>
    </row>
    <row r="20" spans="1:8" s="2" customFormat="1" ht="18.75" customHeight="1" x14ac:dyDescent="0.2">
      <c r="A20" s="308" t="s">
        <v>17</v>
      </c>
      <c r="B20" s="309"/>
      <c r="C20" s="310"/>
      <c r="D20" s="85" t="s">
        <v>18</v>
      </c>
      <c r="E20" s="236" t="s">
        <v>259</v>
      </c>
      <c r="F20" s="250"/>
    </row>
    <row r="21" spans="1:8" s="2" customFormat="1" ht="18.75" customHeight="1" x14ac:dyDescent="0.2">
      <c r="A21" s="311"/>
      <c r="B21" s="312"/>
      <c r="C21" s="313"/>
      <c r="D21" s="16" t="s">
        <v>19</v>
      </c>
      <c r="E21" s="302" t="s">
        <v>260</v>
      </c>
      <c r="F21" s="253"/>
    </row>
    <row r="22" spans="1:8" s="2" customFormat="1" ht="18.75" customHeight="1" x14ac:dyDescent="0.2">
      <c r="A22" s="36" t="s">
        <v>20</v>
      </c>
      <c r="B22" s="238" t="s">
        <v>261</v>
      </c>
      <c r="C22" s="239"/>
      <c r="D22" s="239"/>
      <c r="E22" s="239"/>
      <c r="F22" s="240"/>
    </row>
    <row r="23" spans="1:8" s="2" customFormat="1" ht="15" x14ac:dyDescent="0.2">
      <c r="A23" s="276"/>
      <c r="B23" s="277"/>
      <c r="C23" s="277"/>
      <c r="D23" s="277"/>
      <c r="E23" s="277"/>
      <c r="F23" s="278"/>
    </row>
    <row r="24" spans="1:8" s="2" customFormat="1" ht="18.75" customHeight="1" x14ac:dyDescent="0.2">
      <c r="A24" s="36" t="s">
        <v>21</v>
      </c>
      <c r="B24" s="238" t="s">
        <v>262</v>
      </c>
      <c r="C24" s="239"/>
      <c r="D24" s="239"/>
      <c r="E24" s="239"/>
      <c r="F24" s="240"/>
    </row>
    <row r="25" spans="1:8" s="2" customFormat="1" ht="14.25" x14ac:dyDescent="0.2">
      <c r="A25" s="273" t="s">
        <v>11</v>
      </c>
      <c r="B25" s="274"/>
      <c r="C25" s="274"/>
      <c r="D25" s="274"/>
      <c r="E25" s="274"/>
      <c r="F25" s="275"/>
    </row>
    <row r="26" spans="1:8" s="2" customFormat="1" ht="18.75" customHeight="1" x14ac:dyDescent="0.2">
      <c r="A26" s="36" t="s">
        <v>22</v>
      </c>
      <c r="B26" s="238" t="s">
        <v>263</v>
      </c>
      <c r="C26" s="239"/>
      <c r="D26" s="239"/>
      <c r="E26" s="239"/>
      <c r="F26" s="240"/>
    </row>
    <row r="27" spans="1:8" s="2" customFormat="1" ht="15" x14ac:dyDescent="0.2">
      <c r="A27" s="276"/>
      <c r="B27" s="277"/>
      <c r="C27" s="277"/>
      <c r="D27" s="277"/>
      <c r="E27" s="277"/>
      <c r="F27" s="278"/>
    </row>
    <row r="28" spans="1:8" s="2" customFormat="1" ht="18.75" customHeight="1" x14ac:dyDescent="0.2">
      <c r="A28" s="36" t="s">
        <v>264</v>
      </c>
      <c r="B28" s="238" t="s">
        <v>265</v>
      </c>
      <c r="C28" s="239"/>
      <c r="D28" s="239"/>
      <c r="E28" s="239"/>
      <c r="F28" s="240"/>
    </row>
    <row r="29" spans="1:8" s="2" customFormat="1" ht="15" x14ac:dyDescent="0.2">
      <c r="A29" s="276"/>
      <c r="B29" s="277"/>
      <c r="C29" s="277"/>
      <c r="D29" s="277"/>
      <c r="E29" s="277"/>
      <c r="F29" s="278"/>
    </row>
    <row r="30" spans="1:8" s="2" customFormat="1" ht="18.75" customHeight="1" x14ac:dyDescent="0.2">
      <c r="A30" s="247" t="str">
        <f>HYPERLINK("https://roadinsights.maps.arcgis.com/apps/dashboards/d1f87f5a3ee74df38c8a9e11c8788485","PCI* (weighted if necessary)")</f>
        <v>PCI* (weighted if necessary)</v>
      </c>
      <c r="B30" s="289"/>
      <c r="C30" s="238">
        <v>65</v>
      </c>
      <c r="D30" s="239"/>
      <c r="E30" s="239"/>
      <c r="F30" s="240"/>
      <c r="H30" s="2" t="s">
        <v>208</v>
      </c>
    </row>
    <row r="31" spans="1:8" s="2" customFormat="1" ht="14.25" x14ac:dyDescent="0.2">
      <c r="A31" s="373"/>
      <c r="B31" s="374"/>
      <c r="C31" s="375"/>
      <c r="D31" s="375"/>
      <c r="E31" s="375"/>
      <c r="F31" s="376"/>
    </row>
    <row r="32" spans="1:8" s="2" customFormat="1" ht="18.75" customHeight="1" x14ac:dyDescent="0.2">
      <c r="A32" s="247" t="str">
        <f>HYPERLINK("https://akrongis.maps.arcgis.com/apps/webappviewer/index.html?id=9ad253d12ab440e7870a2fd078fdac7d","ADT* (weighted if necessary)")</f>
        <v>ADT* (weighted if necessary)</v>
      </c>
      <c r="B32" s="248"/>
      <c r="C32" s="377">
        <v>10000</v>
      </c>
      <c r="D32" s="378"/>
      <c r="E32" s="378"/>
      <c r="F32" s="379"/>
      <c r="H32" s="2" t="s">
        <v>208</v>
      </c>
    </row>
    <row r="33" spans="1:6" s="2" customFormat="1" ht="14.25" x14ac:dyDescent="0.2">
      <c r="A33" s="373"/>
      <c r="B33" s="374"/>
      <c r="C33" s="374"/>
      <c r="D33" s="374"/>
      <c r="E33" s="374"/>
      <c r="F33" s="380"/>
    </row>
    <row r="34" spans="1:6" s="2" customFormat="1" ht="15" x14ac:dyDescent="0.2">
      <c r="A34" s="282" t="s">
        <v>93</v>
      </c>
      <c r="B34" s="283"/>
      <c r="C34" s="283"/>
      <c r="D34" s="283"/>
      <c r="E34" s="283"/>
      <c r="F34" s="284"/>
    </row>
    <row r="35" spans="1:6" ht="18.75" customHeight="1" x14ac:dyDescent="0.2">
      <c r="A35" s="261" t="s">
        <v>266</v>
      </c>
      <c r="B35" s="259"/>
      <c r="C35" s="259"/>
      <c r="D35" s="259"/>
      <c r="E35" s="259"/>
      <c r="F35" s="260"/>
    </row>
    <row r="36" spans="1:6" s="2" customFormat="1" ht="18.75" customHeight="1" x14ac:dyDescent="0.2">
      <c r="A36" s="364"/>
      <c r="B36" s="365"/>
      <c r="C36" s="365"/>
      <c r="D36" s="365"/>
      <c r="E36" s="365"/>
      <c r="F36" s="366"/>
    </row>
    <row r="37" spans="1:6" s="2" customFormat="1" ht="18.75" customHeight="1" x14ac:dyDescent="0.2">
      <c r="A37" s="235"/>
      <c r="B37" s="236"/>
      <c r="C37" s="236"/>
      <c r="D37" s="236"/>
      <c r="E37" s="236"/>
      <c r="F37" s="250"/>
    </row>
    <row r="38" spans="1:6" s="2" customFormat="1" ht="18.75" customHeight="1" x14ac:dyDescent="0.2">
      <c r="A38" s="235"/>
      <c r="B38" s="236"/>
      <c r="C38" s="236"/>
      <c r="D38" s="236"/>
      <c r="E38" s="236"/>
      <c r="F38" s="250"/>
    </row>
    <row r="39" spans="1:6" s="2" customFormat="1" ht="18.75" customHeight="1" x14ac:dyDescent="0.2">
      <c r="A39" s="367"/>
      <c r="B39" s="368"/>
      <c r="C39" s="368"/>
      <c r="D39" s="368"/>
      <c r="E39" s="368"/>
      <c r="F39" s="369"/>
    </row>
    <row r="40" spans="1:6" s="2" customFormat="1" ht="18.75" customHeight="1" x14ac:dyDescent="0.2">
      <c r="A40" s="140" t="s">
        <v>267</v>
      </c>
      <c r="B40" s="97"/>
      <c r="C40" s="203" t="s">
        <v>268</v>
      </c>
      <c r="D40" s="204" t="s">
        <v>269</v>
      </c>
      <c r="E40" s="204" t="s">
        <v>270</v>
      </c>
      <c r="F40" s="205"/>
    </row>
    <row r="41" spans="1:6" s="2" customFormat="1" ht="18.75" customHeight="1" x14ac:dyDescent="0.2">
      <c r="A41" s="202" t="s">
        <v>271</v>
      </c>
      <c r="C41" s="206" t="s">
        <v>272</v>
      </c>
      <c r="D41" s="19" t="s">
        <v>140</v>
      </c>
      <c r="E41" s="370"/>
      <c r="F41" s="250"/>
    </row>
    <row r="42" spans="1:6" s="2" customFormat="1" ht="18.75" customHeight="1" x14ac:dyDescent="0.2">
      <c r="A42" s="202" t="s">
        <v>273</v>
      </c>
      <c r="C42" s="207" t="s">
        <v>274</v>
      </c>
      <c r="D42" s="19" t="s">
        <v>140</v>
      </c>
      <c r="E42" s="370"/>
      <c r="F42" s="250"/>
    </row>
    <row r="43" spans="1:6" s="2" customFormat="1" ht="18.75" customHeight="1" x14ac:dyDescent="0.2">
      <c r="A43" s="208">
        <v>41075</v>
      </c>
      <c r="C43" s="207" t="s">
        <v>275</v>
      </c>
      <c r="D43" s="209">
        <v>45736</v>
      </c>
      <c r="E43" s="370" t="s">
        <v>276</v>
      </c>
      <c r="F43" s="250"/>
    </row>
    <row r="44" spans="1:6" s="2" customFormat="1" ht="18.75" customHeight="1" x14ac:dyDescent="0.2">
      <c r="A44" s="49"/>
      <c r="C44" s="207" t="s">
        <v>277</v>
      </c>
      <c r="D44" s="19" t="s">
        <v>140</v>
      </c>
      <c r="E44" s="370"/>
      <c r="F44" s="250"/>
    </row>
    <row r="45" spans="1:6" s="2" customFormat="1" ht="15" x14ac:dyDescent="0.2">
      <c r="A45" s="50"/>
      <c r="B45" s="141"/>
      <c r="C45" s="210"/>
      <c r="D45" s="170"/>
      <c r="E45" s="371"/>
      <c r="F45" s="372"/>
    </row>
    <row r="46" spans="1:6" s="2" customFormat="1" ht="18.75" customHeight="1" x14ac:dyDescent="0.2">
      <c r="A46" s="254" t="s">
        <v>278</v>
      </c>
      <c r="B46" s="255"/>
      <c r="C46" s="255"/>
      <c r="D46" s="255"/>
      <c r="E46" s="285"/>
      <c r="F46" s="43" t="s">
        <v>279</v>
      </c>
    </row>
    <row r="47" spans="1:6" s="2" customFormat="1" ht="18.75" customHeight="1" x14ac:dyDescent="0.2">
      <c r="A47" s="329" t="s">
        <v>280</v>
      </c>
      <c r="B47" s="330"/>
      <c r="C47" s="330"/>
      <c r="D47" s="330"/>
      <c r="E47" s="330"/>
      <c r="F47" s="211">
        <v>0.1</v>
      </c>
    </row>
    <row r="48" spans="1:6" s="2" customFormat="1" ht="15" x14ac:dyDescent="0.2">
      <c r="A48" s="363" t="s">
        <v>281</v>
      </c>
      <c r="B48" s="270"/>
      <c r="C48" s="270"/>
      <c r="D48" s="270"/>
      <c r="E48" s="270"/>
      <c r="F48" s="271"/>
    </row>
    <row r="49" spans="1:13" s="2" customFormat="1" ht="18.75" customHeight="1" x14ac:dyDescent="0.2">
      <c r="A49" s="254" t="s">
        <v>226</v>
      </c>
      <c r="B49" s="255"/>
      <c r="C49" s="255"/>
      <c r="D49" s="255"/>
      <c r="E49" s="285"/>
      <c r="F49" s="43" t="s">
        <v>92</v>
      </c>
    </row>
    <row r="50" spans="1:13" s="2" customFormat="1" ht="18.75" customHeight="1" x14ac:dyDescent="0.2">
      <c r="A50" s="266" t="s">
        <v>118</v>
      </c>
      <c r="B50" s="256"/>
      <c r="C50" s="256"/>
      <c r="D50" s="256"/>
      <c r="E50" s="256"/>
      <c r="F50" s="171" t="s">
        <v>254</v>
      </c>
    </row>
    <row r="51" spans="1:13" s="2" customFormat="1" ht="18.75" customHeight="1" x14ac:dyDescent="0.2">
      <c r="A51" s="261" t="s">
        <v>282</v>
      </c>
      <c r="B51" s="259"/>
      <c r="C51" s="259"/>
      <c r="D51" s="259"/>
      <c r="E51" s="260"/>
      <c r="F51" s="43" t="s">
        <v>62</v>
      </c>
    </row>
    <row r="52" spans="1:13" s="2" customFormat="1" ht="18.75" customHeight="1" x14ac:dyDescent="0.2">
      <c r="A52" s="261" t="s">
        <v>283</v>
      </c>
      <c r="B52" s="259"/>
      <c r="C52" s="259"/>
      <c r="D52" s="259"/>
      <c r="E52" s="259"/>
      <c r="F52" s="260"/>
    </row>
    <row r="53" spans="1:13" s="2" customFormat="1" ht="18.75" customHeight="1" x14ac:dyDescent="0.2">
      <c r="A53" s="212"/>
      <c r="B53" s="212"/>
      <c r="C53" s="5" t="s">
        <v>284</v>
      </c>
      <c r="D53" s="5" t="s">
        <v>42</v>
      </c>
      <c r="E53" s="212"/>
      <c r="F53" s="212"/>
    </row>
    <row r="54" spans="1:13" s="2" customFormat="1" ht="18.75" customHeight="1" thickBot="1" x14ac:dyDescent="0.25">
      <c r="A54" s="21" t="s">
        <v>43</v>
      </c>
      <c r="B54" s="21" t="s">
        <v>44</v>
      </c>
      <c r="C54" s="21" t="s">
        <v>45</v>
      </c>
      <c r="D54" s="21" t="s">
        <v>46</v>
      </c>
      <c r="E54" s="22" t="s">
        <v>47</v>
      </c>
      <c r="F54" s="21" t="s">
        <v>48</v>
      </c>
    </row>
    <row r="55" spans="1:13" s="2" customFormat="1" ht="18.75" customHeight="1" thickTop="1" x14ac:dyDescent="0.2">
      <c r="A55" s="213" t="s">
        <v>49</v>
      </c>
      <c r="B55" s="214"/>
      <c r="C55" s="214" t="s">
        <v>50</v>
      </c>
      <c r="D55" s="215">
        <v>0</v>
      </c>
      <c r="E55" s="216">
        <v>1</v>
      </c>
      <c r="F55" s="358" t="s">
        <v>285</v>
      </c>
    </row>
    <row r="56" spans="1:13" s="2" customFormat="1" ht="18.75" customHeight="1" x14ac:dyDescent="0.2">
      <c r="A56" s="217" t="s">
        <v>91</v>
      </c>
      <c r="B56" s="218">
        <v>2029</v>
      </c>
      <c r="C56" s="218" t="s">
        <v>50</v>
      </c>
      <c r="D56" s="219">
        <v>50000</v>
      </c>
      <c r="E56" s="220">
        <v>1</v>
      </c>
      <c r="F56" s="359"/>
    </row>
    <row r="57" spans="1:13" s="2" customFormat="1" ht="18.75" customHeight="1" x14ac:dyDescent="0.2">
      <c r="A57" s="217" t="s">
        <v>52</v>
      </c>
      <c r="B57" s="218"/>
      <c r="C57" s="218" t="s">
        <v>50</v>
      </c>
      <c r="D57" s="219">
        <v>0</v>
      </c>
      <c r="E57" s="220">
        <v>1</v>
      </c>
      <c r="F57" s="359"/>
    </row>
    <row r="58" spans="1:13" s="2" customFormat="1" ht="18.75" customHeight="1" x14ac:dyDescent="0.2">
      <c r="A58" s="92" t="s">
        <v>58</v>
      </c>
      <c r="B58" s="9">
        <v>2030</v>
      </c>
      <c r="C58" s="10" t="s">
        <v>54</v>
      </c>
      <c r="D58" s="11">
        <v>1000000</v>
      </c>
      <c r="E58" s="14">
        <f>D58/D63</f>
        <v>0.8</v>
      </c>
      <c r="F58" s="65" t="s">
        <v>55</v>
      </c>
      <c r="H58" s="122"/>
      <c r="J58" s="122"/>
      <c r="M58" s="221"/>
    </row>
    <row r="59" spans="1:13" s="2" customFormat="1" ht="18.75" customHeight="1" x14ac:dyDescent="0.2">
      <c r="A59" s="323" t="s">
        <v>59</v>
      </c>
      <c r="B59" s="9"/>
      <c r="C59" s="7" t="s">
        <v>286</v>
      </c>
      <c r="D59" s="8">
        <v>100000</v>
      </c>
      <c r="E59" s="12">
        <f>D59/D63</f>
        <v>0.08</v>
      </c>
      <c r="F59" s="65" t="s">
        <v>74</v>
      </c>
      <c r="J59" s="122"/>
      <c r="M59" s="221"/>
    </row>
    <row r="60" spans="1:13" s="2" customFormat="1" ht="18.75" customHeight="1" x14ac:dyDescent="0.2">
      <c r="A60" s="323"/>
      <c r="B60" s="9" t="s">
        <v>11</v>
      </c>
      <c r="C60" s="7" t="s">
        <v>50</v>
      </c>
      <c r="D60" s="8">
        <v>150000</v>
      </c>
      <c r="E60" s="12">
        <f>D60/D63</f>
        <v>0.12</v>
      </c>
      <c r="F60" s="63" t="s">
        <v>73</v>
      </c>
      <c r="J60" s="122"/>
      <c r="M60" s="221"/>
    </row>
    <row r="61" spans="1:13" s="2" customFormat="1" ht="18.75" customHeight="1" x14ac:dyDescent="0.2">
      <c r="A61" s="82"/>
      <c r="B61" s="9"/>
      <c r="C61" s="7" t="s">
        <v>56</v>
      </c>
      <c r="D61" s="23"/>
      <c r="E61" s="12"/>
      <c r="F61" s="63"/>
    </row>
    <row r="62" spans="1:13" s="2" customFormat="1" ht="18.75" customHeight="1" x14ac:dyDescent="0.2">
      <c r="A62" s="64"/>
      <c r="B62" s="9"/>
      <c r="C62" s="7" t="s">
        <v>56</v>
      </c>
      <c r="D62" s="18" t="s">
        <v>11</v>
      </c>
      <c r="E62" s="128"/>
      <c r="F62" s="68"/>
    </row>
    <row r="63" spans="1:13" s="2" customFormat="1" ht="18.75" customHeight="1" x14ac:dyDescent="0.2">
      <c r="A63" s="66"/>
      <c r="B63" s="17"/>
      <c r="C63" s="18" t="s">
        <v>60</v>
      </c>
      <c r="D63" s="222">
        <f>SUM(D58:D62)</f>
        <v>1250000</v>
      </c>
      <c r="E63" s="223">
        <f>SUM(E58:E60)</f>
        <v>1</v>
      </c>
      <c r="F63" s="67"/>
    </row>
    <row r="64" spans="1:13" s="2" customFormat="1" ht="18.75" customHeight="1" x14ac:dyDescent="0.2">
      <c r="A64" s="69"/>
      <c r="B64" s="24" t="s">
        <v>11</v>
      </c>
      <c r="C64" s="25" t="s">
        <v>61</v>
      </c>
      <c r="D64" s="219">
        <f>D55+D56+D57+D63</f>
        <v>1300000</v>
      </c>
      <c r="E64" s="26"/>
      <c r="F64" s="70"/>
    </row>
    <row r="65" spans="1:9" s="2" customFormat="1" ht="14.25" x14ac:dyDescent="0.2">
      <c r="A65" s="329" t="s">
        <v>116</v>
      </c>
      <c r="B65" s="330"/>
      <c r="C65" s="330"/>
      <c r="D65" s="330"/>
      <c r="E65" s="330"/>
      <c r="F65" s="331"/>
      <c r="I65" s="89"/>
    </row>
    <row r="66" spans="1:9" s="2" customFormat="1" ht="18.75" customHeight="1" x14ac:dyDescent="0.2">
      <c r="A66" s="360" t="s">
        <v>36</v>
      </c>
      <c r="B66" s="361"/>
      <c r="C66" s="361"/>
      <c r="D66" s="361"/>
      <c r="E66" s="361"/>
      <c r="F66" s="362"/>
    </row>
    <row r="67" spans="1:9" s="2" customFormat="1" ht="18.75" customHeight="1" x14ac:dyDescent="0.2">
      <c r="A67" s="332" t="s">
        <v>102</v>
      </c>
      <c r="B67" s="333"/>
      <c r="C67" s="333"/>
      <c r="D67" s="32" t="s">
        <v>37</v>
      </c>
      <c r="E67" s="32" t="s">
        <v>38</v>
      </c>
      <c r="F67" s="109" t="s">
        <v>115</v>
      </c>
    </row>
    <row r="68" spans="1:9" s="2" customFormat="1" ht="18.75" customHeight="1" x14ac:dyDescent="0.2">
      <c r="A68" s="327" t="s">
        <v>104</v>
      </c>
      <c r="B68" s="328"/>
      <c r="C68" s="328"/>
      <c r="D68" s="7" t="s">
        <v>153</v>
      </c>
      <c r="E68" s="7">
        <v>2027</v>
      </c>
      <c r="F68" s="53"/>
    </row>
    <row r="69" spans="1:9" s="2" customFormat="1" ht="18.75" customHeight="1" x14ac:dyDescent="0.2">
      <c r="A69" s="327" t="s">
        <v>112</v>
      </c>
      <c r="B69" s="328"/>
      <c r="C69" s="328"/>
      <c r="D69" s="7" t="s">
        <v>234</v>
      </c>
      <c r="E69" s="7">
        <v>2028</v>
      </c>
      <c r="F69" s="53" t="s">
        <v>287</v>
      </c>
    </row>
    <row r="70" spans="1:9" s="2" customFormat="1" ht="18.75" customHeight="1" x14ac:dyDescent="0.2">
      <c r="A70" s="327" t="s">
        <v>103</v>
      </c>
      <c r="B70" s="328"/>
      <c r="C70" s="328"/>
      <c r="D70" s="7" t="s">
        <v>154</v>
      </c>
      <c r="E70" s="7">
        <v>2029</v>
      </c>
      <c r="F70" s="53"/>
    </row>
    <row r="71" spans="1:9" ht="18.75" customHeight="1" x14ac:dyDescent="0.2">
      <c r="A71" s="235" t="s">
        <v>86</v>
      </c>
      <c r="B71" s="236"/>
      <c r="C71" s="237"/>
      <c r="D71" s="7" t="s">
        <v>288</v>
      </c>
      <c r="E71" s="7">
        <v>2029</v>
      </c>
      <c r="F71" s="53"/>
    </row>
    <row r="72" spans="1:9" s="2" customFormat="1" ht="18.75" customHeight="1" x14ac:dyDescent="0.2">
      <c r="A72" s="327" t="s">
        <v>66</v>
      </c>
      <c r="B72" s="328"/>
      <c r="C72" s="328"/>
      <c r="D72" s="7" t="s">
        <v>151</v>
      </c>
      <c r="E72" s="7">
        <v>2030</v>
      </c>
      <c r="F72" s="53"/>
    </row>
    <row r="73" spans="1:9" s="2" customFormat="1" ht="18.75" customHeight="1" x14ac:dyDescent="0.2">
      <c r="A73" s="334" t="s">
        <v>67</v>
      </c>
      <c r="B73" s="335"/>
      <c r="C73" s="335"/>
      <c r="D73" s="108" t="s">
        <v>237</v>
      </c>
      <c r="E73" s="108">
        <v>2030</v>
      </c>
      <c r="F73" s="54"/>
    </row>
    <row r="74" spans="1:9" s="2" customFormat="1" ht="14.25" x14ac:dyDescent="0.2">
      <c r="A74" s="224"/>
      <c r="B74" s="58"/>
      <c r="C74" s="58"/>
      <c r="D74" s="58"/>
      <c r="E74" s="58"/>
      <c r="F74" s="59"/>
    </row>
    <row r="75" spans="1:9" s="2" customFormat="1" ht="15" x14ac:dyDescent="0.2">
      <c r="A75" s="225" t="s">
        <v>39</v>
      </c>
      <c r="B75"/>
      <c r="C75" s="55"/>
      <c r="D75" s="55"/>
      <c r="E75" s="55"/>
      <c r="F75" s="56"/>
    </row>
    <row r="76" spans="1:9" s="2" customFormat="1" ht="14.25" x14ac:dyDescent="0.2">
      <c r="A76" s="226" t="s">
        <v>68</v>
      </c>
      <c r="F76" s="57"/>
    </row>
    <row r="77" spans="1:9" s="2" customFormat="1" ht="14.25" x14ac:dyDescent="0.2">
      <c r="A77" s="226" t="s">
        <v>71</v>
      </c>
      <c r="F77" s="57"/>
    </row>
    <row r="78" spans="1:9" s="2" customFormat="1" ht="14.25" x14ac:dyDescent="0.2">
      <c r="A78" s="226" t="s">
        <v>289</v>
      </c>
      <c r="B78" s="58"/>
      <c r="C78" s="58"/>
      <c r="D78" s="58"/>
      <c r="E78" s="58"/>
      <c r="F78" s="59"/>
    </row>
    <row r="79" spans="1:9" s="2" customFormat="1" ht="14.25" x14ac:dyDescent="0.2">
      <c r="A79" s="227" t="s">
        <v>70</v>
      </c>
      <c r="B79" s="58"/>
      <c r="C79" s="58"/>
      <c r="D79" s="58"/>
      <c r="E79" s="58"/>
      <c r="F79" s="59"/>
    </row>
    <row r="80" spans="1:9" s="2" customFormat="1" ht="14.25" x14ac:dyDescent="0.2">
      <c r="A80" s="228"/>
      <c r="B80" s="58"/>
      <c r="C80" s="58"/>
      <c r="D80" s="58"/>
      <c r="E80" s="58"/>
      <c r="F80" s="59"/>
    </row>
    <row r="81" spans="1:9" s="2" customFormat="1" ht="15" x14ac:dyDescent="0.2">
      <c r="A81" s="104" t="s">
        <v>106</v>
      </c>
      <c r="B81" s="90"/>
      <c r="C81" s="90"/>
      <c r="D81" s="90"/>
      <c r="E81" s="90"/>
      <c r="F81" s="91"/>
      <c r="I81" s="89"/>
    </row>
    <row r="82" spans="1:9" s="2" customFormat="1" ht="15" x14ac:dyDescent="0.2">
      <c r="A82" s="48" t="s">
        <v>40</v>
      </c>
      <c r="B82" s="90"/>
      <c r="C82" s="90"/>
      <c r="D82" s="90"/>
      <c r="E82" s="90"/>
      <c r="F82" s="91"/>
    </row>
    <row r="83" spans="1:9" s="2" customFormat="1" ht="15" x14ac:dyDescent="0.2">
      <c r="A83" s="48" t="s">
        <v>117</v>
      </c>
      <c r="B83" s="90"/>
      <c r="C83" s="90"/>
      <c r="D83" s="90"/>
      <c r="E83" s="90"/>
      <c r="F83" s="91"/>
    </row>
    <row r="84" spans="1:9" s="2" customFormat="1" ht="15" x14ac:dyDescent="0.2">
      <c r="A84" s="48" t="s">
        <v>107</v>
      </c>
      <c r="B84" s="90"/>
      <c r="C84" s="90"/>
      <c r="D84" s="90"/>
      <c r="E84" s="90"/>
      <c r="F84" s="91"/>
    </row>
    <row r="85" spans="1:9" s="2" customFormat="1" ht="15" x14ac:dyDescent="0.2">
      <c r="A85" s="49"/>
      <c r="B85" s="55"/>
      <c r="C85" s="55"/>
      <c r="D85" s="55"/>
      <c r="E85" s="55"/>
      <c r="F85" s="56"/>
    </row>
    <row r="86" spans="1:9" ht="18.75" customHeight="1" x14ac:dyDescent="0.2">
      <c r="A86" s="261" t="s">
        <v>63</v>
      </c>
      <c r="B86" s="259"/>
      <c r="C86" s="259"/>
      <c r="D86" s="259"/>
      <c r="E86" s="259"/>
      <c r="F86" s="260"/>
    </row>
    <row r="87" spans="1:9" s="2" customFormat="1" ht="18.75" customHeight="1" x14ac:dyDescent="0.2">
      <c r="A87" s="235" t="s">
        <v>290</v>
      </c>
      <c r="B87" s="236"/>
      <c r="C87" s="236"/>
      <c r="D87" s="236"/>
      <c r="E87" s="236"/>
      <c r="F87" s="250"/>
      <c r="I87" s="89"/>
    </row>
    <row r="88" spans="1:9" s="2" customFormat="1" ht="18.75" customHeight="1" x14ac:dyDescent="0.2">
      <c r="A88" s="235"/>
      <c r="B88" s="236"/>
      <c r="C88" s="236"/>
      <c r="D88" s="236"/>
      <c r="E88" s="236"/>
      <c r="F88" s="250"/>
    </row>
    <row r="89" spans="1:9" s="2" customFormat="1" ht="18.75" customHeight="1" x14ac:dyDescent="0.2">
      <c r="A89" s="235"/>
      <c r="B89" s="236"/>
      <c r="C89" s="236"/>
      <c r="D89" s="236"/>
      <c r="E89" s="236"/>
      <c r="F89" s="250"/>
    </row>
    <row r="90" spans="1:9" s="2" customFormat="1" ht="18.75" customHeight="1" x14ac:dyDescent="0.2">
      <c r="A90" s="235"/>
      <c r="B90" s="236"/>
      <c r="C90" s="236"/>
      <c r="D90" s="236"/>
      <c r="E90" s="236"/>
      <c r="F90" s="250"/>
    </row>
    <row r="91" spans="1:9" s="2" customFormat="1" ht="18.75" customHeight="1" x14ac:dyDescent="0.2">
      <c r="A91" s="355"/>
      <c r="B91" s="356"/>
      <c r="C91" s="356"/>
      <c r="D91" s="356"/>
      <c r="E91" s="356"/>
      <c r="F91" s="357"/>
    </row>
    <row r="92" spans="1:9" s="2" customFormat="1" ht="18.75" customHeight="1" x14ac:dyDescent="0.2">
      <c r="A92" s="355"/>
      <c r="B92" s="356"/>
      <c r="C92" s="356"/>
      <c r="D92" s="356"/>
      <c r="E92" s="356"/>
      <c r="F92" s="357"/>
    </row>
    <row r="93" spans="1:9" ht="18.75" customHeight="1" x14ac:dyDescent="0.2">
      <c r="A93" s="235"/>
      <c r="B93" s="236"/>
      <c r="C93" s="236"/>
      <c r="D93" s="236"/>
      <c r="E93" s="236"/>
      <c r="F93" s="250"/>
    </row>
    <row r="94" spans="1:9" ht="18.75" customHeight="1" x14ac:dyDescent="0.2">
      <c r="A94" s="251"/>
      <c r="B94" s="252"/>
      <c r="C94" s="252"/>
      <c r="D94" s="252"/>
      <c r="E94" s="252"/>
      <c r="F94" s="253"/>
    </row>
    <row r="95" spans="1:9" ht="20.100000000000001" customHeight="1" x14ac:dyDescent="0.2"/>
    <row r="96" spans="1:9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</sheetData>
  <mergeCells count="67">
    <mergeCell ref="A1:F1"/>
    <mergeCell ref="A2:F2"/>
    <mergeCell ref="A3:F3"/>
    <mergeCell ref="A4:F4"/>
    <mergeCell ref="A16:C16"/>
    <mergeCell ref="E16:F16"/>
    <mergeCell ref="B24:F24"/>
    <mergeCell ref="A17:C17"/>
    <mergeCell ref="E17:F17"/>
    <mergeCell ref="A18:B18"/>
    <mergeCell ref="E18:F18"/>
    <mergeCell ref="A19:B19"/>
    <mergeCell ref="E19:F19"/>
    <mergeCell ref="A20:C21"/>
    <mergeCell ref="E20:F20"/>
    <mergeCell ref="E21:F21"/>
    <mergeCell ref="B22:F22"/>
    <mergeCell ref="A23:F23"/>
    <mergeCell ref="A35:F35"/>
    <mergeCell ref="A25:F25"/>
    <mergeCell ref="B26:F26"/>
    <mergeCell ref="A27:F27"/>
    <mergeCell ref="B28:F28"/>
    <mergeCell ref="A29:F29"/>
    <mergeCell ref="A30:B30"/>
    <mergeCell ref="C30:F30"/>
    <mergeCell ref="A31:F31"/>
    <mergeCell ref="A32:B32"/>
    <mergeCell ref="C32:F32"/>
    <mergeCell ref="A33:F33"/>
    <mergeCell ref="A34:F34"/>
    <mergeCell ref="A48:F48"/>
    <mergeCell ref="A36:F36"/>
    <mergeCell ref="A37:F37"/>
    <mergeCell ref="A38:F38"/>
    <mergeCell ref="A39:F39"/>
    <mergeCell ref="E41:F41"/>
    <mergeCell ref="E42:F42"/>
    <mergeCell ref="E43:F43"/>
    <mergeCell ref="E44:F44"/>
    <mergeCell ref="E45:F45"/>
    <mergeCell ref="A46:E46"/>
    <mergeCell ref="A47:E47"/>
    <mergeCell ref="A70:C70"/>
    <mergeCell ref="A49:E49"/>
    <mergeCell ref="A50:E50"/>
    <mergeCell ref="A51:E51"/>
    <mergeCell ref="A52:F52"/>
    <mergeCell ref="F55:F57"/>
    <mergeCell ref="A59:A60"/>
    <mergeCell ref="A65:F65"/>
    <mergeCell ref="A66:F66"/>
    <mergeCell ref="A67:C67"/>
    <mergeCell ref="A68:C68"/>
    <mergeCell ref="A69:C69"/>
    <mergeCell ref="A94:F94"/>
    <mergeCell ref="A71:C71"/>
    <mergeCell ref="A72:C72"/>
    <mergeCell ref="A73:C73"/>
    <mergeCell ref="A86:F86"/>
    <mergeCell ref="A87:F87"/>
    <mergeCell ref="A88:F88"/>
    <mergeCell ref="A89:F89"/>
    <mergeCell ref="A90:F90"/>
    <mergeCell ref="A91:F91"/>
    <mergeCell ref="A92:F92"/>
    <mergeCell ref="A93:F93"/>
  </mergeCells>
  <hyperlinks>
    <hyperlink ref="E21" r:id="rId1" xr:uid="{92E150D9-C4D2-443D-B971-C0D6DC0CAEFE}"/>
  </hyperlinks>
  <printOptions horizontalCentered="1"/>
  <pageMargins left="0.25" right="0.25" top="0.25" bottom="0.25" header="0" footer="0"/>
  <pageSetup scale="86" fitToHeight="0" orientation="portrait" horizontalDpi="4294967292" verticalDpi="300" r:id="rId2"/>
  <headerFooter alignWithMargins="0">
    <oddFooter>Page &amp;P of &amp;N</oddFooter>
  </headerFooter>
  <rowBreaks count="1" manualBreakCount="1">
    <brk id="51" max="5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EC4C1-9FA4-4835-A32D-B5F812CCF129}">
  <dimension ref="A1:K128"/>
  <sheetViews>
    <sheetView view="pageBreakPreview" zoomScaleNormal="75" zoomScaleSheetLayoutView="100" workbookViewId="0">
      <selection activeCell="H95" sqref="H95"/>
    </sheetView>
  </sheetViews>
  <sheetFormatPr defaultColWidth="9.140625" defaultRowHeight="12.75" x14ac:dyDescent="0.2"/>
  <cols>
    <col min="1" max="1" width="23.7109375" style="1" customWidth="1"/>
    <col min="2" max="2" width="10.85546875" style="1" customWidth="1"/>
    <col min="3" max="3" width="22.5703125" style="1" customWidth="1"/>
    <col min="4" max="5" width="12.85546875" style="1" customWidth="1"/>
    <col min="6" max="6" width="36.140625" style="1" customWidth="1"/>
    <col min="7" max="7" width="3.85546875" style="1" customWidth="1"/>
    <col min="8" max="8" width="13.140625" style="1" bestFit="1" customWidth="1"/>
    <col min="9" max="16384" width="9.140625" style="1"/>
  </cols>
  <sheetData>
    <row r="1" spans="1:6" ht="15" x14ac:dyDescent="0.2">
      <c r="A1" s="290" t="s">
        <v>0</v>
      </c>
      <c r="B1" s="291"/>
      <c r="C1" s="291"/>
      <c r="D1" s="291"/>
      <c r="E1" s="291"/>
      <c r="F1" s="292"/>
    </row>
    <row r="2" spans="1:6" ht="23.25" x14ac:dyDescent="0.2">
      <c r="A2" s="293" t="s">
        <v>166</v>
      </c>
      <c r="B2" s="294"/>
      <c r="C2" s="294"/>
      <c r="D2" s="294"/>
      <c r="E2" s="294"/>
      <c r="F2" s="295"/>
    </row>
    <row r="3" spans="1:6" ht="18" x14ac:dyDescent="0.2">
      <c r="A3" s="296" t="s">
        <v>2</v>
      </c>
      <c r="B3" s="297"/>
      <c r="C3" s="297"/>
      <c r="D3" s="297"/>
      <c r="E3" s="297"/>
      <c r="F3" s="298"/>
    </row>
    <row r="4" spans="1:6" ht="18" customHeight="1" x14ac:dyDescent="0.2">
      <c r="A4" s="299" t="s">
        <v>65</v>
      </c>
      <c r="B4" s="300"/>
      <c r="C4" s="300"/>
      <c r="D4" s="300"/>
      <c r="E4" s="300"/>
      <c r="F4" s="301"/>
    </row>
    <row r="5" spans="1:6" ht="12.75" customHeight="1" x14ac:dyDescent="0.2">
      <c r="A5" s="146" t="s">
        <v>167</v>
      </c>
      <c r="B5" s="111"/>
      <c r="C5" s="111"/>
      <c r="D5" s="111"/>
      <c r="E5" s="111"/>
      <c r="F5" s="38"/>
    </row>
    <row r="6" spans="1:6" x14ac:dyDescent="0.2">
      <c r="A6" s="146" t="s">
        <v>168</v>
      </c>
      <c r="B6" s="111"/>
      <c r="C6" s="111"/>
      <c r="D6" s="111"/>
      <c r="E6" s="111"/>
      <c r="F6" s="38"/>
    </row>
    <row r="7" spans="1:6" x14ac:dyDescent="0.2">
      <c r="A7" s="37" t="s">
        <v>169</v>
      </c>
      <c r="B7" s="111"/>
      <c r="C7" s="111"/>
      <c r="D7" s="111"/>
      <c r="E7" s="111"/>
      <c r="F7" s="38"/>
    </row>
    <row r="8" spans="1:6" x14ac:dyDescent="0.2">
      <c r="A8" s="98" t="s">
        <v>170</v>
      </c>
      <c r="B8" s="111"/>
      <c r="C8" s="111"/>
      <c r="D8" s="111"/>
      <c r="E8" s="111"/>
      <c r="F8" s="38"/>
    </row>
    <row r="9" spans="1:6" x14ac:dyDescent="0.2">
      <c r="A9" s="147" t="s">
        <v>171</v>
      </c>
      <c r="B9" s="111"/>
      <c r="C9" s="111"/>
      <c r="D9" s="111"/>
      <c r="E9" s="111"/>
      <c r="F9" s="38"/>
    </row>
    <row r="10" spans="1:6" s="2" customFormat="1" ht="20.100000000000001" customHeight="1" x14ac:dyDescent="0.2">
      <c r="A10" s="148" t="s">
        <v>8</v>
      </c>
      <c r="B10" s="149"/>
      <c r="C10" s="150"/>
      <c r="D10" s="78" t="s">
        <v>9</v>
      </c>
      <c r="E10" s="151"/>
      <c r="F10" s="152"/>
    </row>
    <row r="11" spans="1:6" s="2" customFormat="1" ht="20.100000000000001" customHeight="1" x14ac:dyDescent="0.2">
      <c r="A11" s="417" t="s">
        <v>172</v>
      </c>
      <c r="B11" s="418"/>
      <c r="C11" s="419"/>
      <c r="D11" s="15" t="s">
        <v>10</v>
      </c>
      <c r="E11" s="280" t="s">
        <v>173</v>
      </c>
      <c r="F11" s="281"/>
    </row>
    <row r="12" spans="1:6" s="2" customFormat="1" ht="20.100000000000001" customHeight="1" x14ac:dyDescent="0.2">
      <c r="A12" s="410"/>
      <c r="B12" s="411"/>
      <c r="C12" s="412"/>
      <c r="D12" s="85" t="s">
        <v>12</v>
      </c>
      <c r="E12" s="236" t="s">
        <v>122</v>
      </c>
      <c r="F12" s="250"/>
    </row>
    <row r="13" spans="1:6" s="2" customFormat="1" ht="20.100000000000001" customHeight="1" x14ac:dyDescent="0.2">
      <c r="A13" s="413"/>
      <c r="B13" s="414"/>
      <c r="C13" s="372"/>
      <c r="D13" s="85" t="s">
        <v>15</v>
      </c>
      <c r="E13" s="236" t="s">
        <v>174</v>
      </c>
      <c r="F13" s="250"/>
    </row>
    <row r="14" spans="1:6" s="2" customFormat="1" ht="20.100000000000001" customHeight="1" x14ac:dyDescent="0.2">
      <c r="A14" s="153" t="s">
        <v>175</v>
      </c>
      <c r="B14" s="415"/>
      <c r="C14" s="416"/>
      <c r="D14" s="100"/>
      <c r="E14" s="236" t="s">
        <v>176</v>
      </c>
      <c r="F14" s="250"/>
    </row>
    <row r="15" spans="1:6" s="2" customFormat="1" ht="20.100000000000001" customHeight="1" x14ac:dyDescent="0.2">
      <c r="A15" s="154" t="s">
        <v>26</v>
      </c>
      <c r="B15" s="406" t="s">
        <v>177</v>
      </c>
      <c r="C15" s="407"/>
      <c r="D15" s="85" t="s">
        <v>18</v>
      </c>
      <c r="E15" s="236" t="s">
        <v>178</v>
      </c>
      <c r="F15" s="250"/>
    </row>
    <row r="16" spans="1:6" s="2" customFormat="1" ht="20.100000000000001" customHeight="1" x14ac:dyDescent="0.2">
      <c r="A16" s="273" t="s">
        <v>11</v>
      </c>
      <c r="B16" s="408"/>
      <c r="C16" s="409"/>
      <c r="D16" s="16" t="s">
        <v>19</v>
      </c>
      <c r="E16" s="302" t="s">
        <v>179</v>
      </c>
      <c r="F16" s="253"/>
    </row>
    <row r="17" spans="1:8" s="2" customFormat="1" ht="18.75" customHeight="1" x14ac:dyDescent="0.2">
      <c r="A17" s="36" t="s">
        <v>20</v>
      </c>
      <c r="B17" s="238" t="s">
        <v>180</v>
      </c>
      <c r="C17" s="239"/>
      <c r="D17" s="239"/>
      <c r="E17" s="239"/>
      <c r="F17" s="240"/>
    </row>
    <row r="18" spans="1:8" s="2" customFormat="1" ht="18.75" customHeight="1" x14ac:dyDescent="0.2">
      <c r="A18" s="276"/>
      <c r="B18" s="277"/>
      <c r="C18" s="277"/>
      <c r="D18" s="277"/>
      <c r="E18" s="277"/>
      <c r="F18" s="278"/>
    </row>
    <row r="19" spans="1:8" s="2" customFormat="1" ht="18.75" customHeight="1" x14ac:dyDescent="0.2">
      <c r="A19" s="156" t="s">
        <v>21</v>
      </c>
      <c r="B19" s="238" t="s">
        <v>172</v>
      </c>
      <c r="C19" s="239"/>
      <c r="D19" s="239"/>
      <c r="E19" s="239"/>
      <c r="F19" s="240"/>
    </row>
    <row r="20" spans="1:8" s="2" customFormat="1" ht="18.75" customHeight="1" x14ac:dyDescent="0.2">
      <c r="A20" s="276"/>
      <c r="B20" s="277"/>
      <c r="C20" s="277"/>
      <c r="D20" s="277"/>
      <c r="E20" s="277"/>
      <c r="F20" s="278"/>
    </row>
    <row r="21" spans="1:8" s="2" customFormat="1" ht="18.75" customHeight="1" x14ac:dyDescent="0.2">
      <c r="A21" s="36" t="s">
        <v>22</v>
      </c>
      <c r="B21" s="238" t="s">
        <v>181</v>
      </c>
      <c r="C21" s="239"/>
      <c r="D21" s="239"/>
      <c r="E21" s="239"/>
      <c r="F21" s="240"/>
    </row>
    <row r="22" spans="1:8" s="2" customFormat="1" ht="18.75" customHeight="1" x14ac:dyDescent="0.2">
      <c r="A22" s="276"/>
      <c r="B22" s="277"/>
      <c r="C22" s="277"/>
      <c r="D22" s="277"/>
      <c r="E22" s="277"/>
      <c r="F22" s="278"/>
    </row>
    <row r="23" spans="1:8" s="2" customFormat="1" ht="18.75" customHeight="1" x14ac:dyDescent="0.2">
      <c r="A23" s="261" t="s">
        <v>182</v>
      </c>
      <c r="B23" s="259"/>
      <c r="C23" s="259"/>
      <c r="D23" s="259"/>
      <c r="E23" s="260"/>
      <c r="F23" s="43" t="s">
        <v>183</v>
      </c>
    </row>
    <row r="24" spans="1:8" s="2" customFormat="1" ht="18.75" customHeight="1" x14ac:dyDescent="0.2">
      <c r="A24" s="405" t="str">
        <f>HYPERLINK("https://www.amatsplanning.org/sites/default/files/docs/reports/AMATS%202023%20Funding%20Policy%20Guidelines%20%282025%20update%29.pdf","*See pages 9-10 Funding Policy Guidelines for details")</f>
        <v>*See pages 9-10 Funding Policy Guidelines for details</v>
      </c>
      <c r="B24" s="330"/>
      <c r="C24" s="330"/>
      <c r="D24" s="330"/>
      <c r="E24" s="330"/>
      <c r="F24" s="331"/>
      <c r="H24" s="89" t="s">
        <v>184</v>
      </c>
    </row>
    <row r="25" spans="1:8" s="2" customFormat="1" ht="18.75" customHeight="1" x14ac:dyDescent="0.2">
      <c r="A25" s="36" t="s">
        <v>23</v>
      </c>
      <c r="B25" s="238" t="s">
        <v>128</v>
      </c>
      <c r="C25" s="239"/>
      <c r="D25" s="239"/>
      <c r="E25" s="239"/>
      <c r="F25" s="240"/>
    </row>
    <row r="26" spans="1:8" s="2" customFormat="1" ht="18.75" customHeight="1" x14ac:dyDescent="0.2">
      <c r="A26" s="276"/>
      <c r="B26" s="277"/>
      <c r="C26" s="277"/>
      <c r="D26" s="277"/>
      <c r="E26" s="277"/>
      <c r="F26" s="278"/>
    </row>
    <row r="27" spans="1:8" s="2" customFormat="1" ht="18.75" customHeight="1" x14ac:dyDescent="0.2">
      <c r="A27" s="267" t="s">
        <v>24</v>
      </c>
      <c r="B27" s="268"/>
      <c r="C27" s="268"/>
      <c r="D27" s="268"/>
      <c r="E27" s="268"/>
      <c r="F27" s="269"/>
    </row>
    <row r="28" spans="1:8" s="2" customFormat="1" ht="18.75" customHeight="1" x14ac:dyDescent="0.2">
      <c r="A28" s="382" t="s">
        <v>185</v>
      </c>
      <c r="B28" s="342"/>
      <c r="C28" s="342"/>
      <c r="D28" s="342"/>
      <c r="E28" s="342"/>
      <c r="F28" s="404"/>
    </row>
    <row r="29" spans="1:8" s="2" customFormat="1" ht="18.75" customHeight="1" x14ac:dyDescent="0.2">
      <c r="A29" s="235" t="s">
        <v>186</v>
      </c>
      <c r="B29" s="236"/>
      <c r="C29" s="236"/>
      <c r="D29" s="236"/>
      <c r="E29" s="236"/>
      <c r="F29" s="250"/>
    </row>
    <row r="30" spans="1:8" s="2" customFormat="1" ht="18.75" customHeight="1" x14ac:dyDescent="0.2">
      <c r="A30" s="235"/>
      <c r="B30" s="236"/>
      <c r="C30" s="236"/>
      <c r="D30" s="236"/>
      <c r="E30" s="236"/>
      <c r="F30" s="250"/>
    </row>
    <row r="31" spans="1:8" s="2" customFormat="1" ht="18.75" customHeight="1" x14ac:dyDescent="0.2">
      <c r="A31" s="235"/>
      <c r="B31" s="236"/>
      <c r="C31" s="236"/>
      <c r="D31" s="236"/>
      <c r="E31" s="236"/>
      <c r="F31" s="250"/>
    </row>
    <row r="32" spans="1:8" s="2" customFormat="1" ht="18.75" customHeight="1" x14ac:dyDescent="0.2">
      <c r="A32" s="251"/>
      <c r="B32" s="252"/>
      <c r="C32" s="252"/>
      <c r="D32" s="252"/>
      <c r="E32" s="252"/>
      <c r="F32" s="253"/>
    </row>
    <row r="33" spans="1:6" s="2" customFormat="1" ht="18.75" customHeight="1" x14ac:dyDescent="0.2">
      <c r="A33" s="261" t="s">
        <v>187</v>
      </c>
      <c r="B33" s="259"/>
      <c r="C33" s="259"/>
      <c r="D33" s="259"/>
      <c r="E33" s="259"/>
      <c r="F33" s="260"/>
    </row>
    <row r="34" spans="1:6" s="2" customFormat="1" ht="18.75" customHeight="1" x14ac:dyDescent="0.2">
      <c r="A34" s="382" t="s">
        <v>188</v>
      </c>
      <c r="B34" s="342"/>
      <c r="C34" s="342"/>
      <c r="D34" s="342"/>
      <c r="E34" s="342"/>
      <c r="F34" s="404"/>
    </row>
    <row r="35" spans="1:6" s="2" customFormat="1" ht="18.75" customHeight="1" x14ac:dyDescent="0.2">
      <c r="A35" s="235" t="s">
        <v>189</v>
      </c>
      <c r="B35" s="236"/>
      <c r="C35" s="236"/>
      <c r="D35" s="236"/>
      <c r="E35" s="236"/>
      <c r="F35" s="250"/>
    </row>
    <row r="36" spans="1:6" s="2" customFormat="1" ht="18.75" customHeight="1" x14ac:dyDescent="0.2">
      <c r="A36" s="235"/>
      <c r="B36" s="236"/>
      <c r="C36" s="236"/>
      <c r="D36" s="236"/>
      <c r="E36" s="236"/>
      <c r="F36" s="250"/>
    </row>
    <row r="37" spans="1:6" s="2" customFormat="1" ht="18.75" customHeight="1" x14ac:dyDescent="0.2">
      <c r="A37" s="235"/>
      <c r="B37" s="236"/>
      <c r="C37" s="236"/>
      <c r="D37" s="236"/>
      <c r="E37" s="236"/>
      <c r="F37" s="250"/>
    </row>
    <row r="38" spans="1:6" s="2" customFormat="1" ht="18.75" customHeight="1" x14ac:dyDescent="0.2">
      <c r="A38" s="235"/>
      <c r="B38" s="236"/>
      <c r="C38" s="236"/>
      <c r="D38" s="236"/>
      <c r="E38" s="236"/>
      <c r="F38" s="250"/>
    </row>
    <row r="39" spans="1:6" s="2" customFormat="1" ht="18.75" customHeight="1" x14ac:dyDescent="0.2">
      <c r="A39" s="251"/>
      <c r="B39" s="252"/>
      <c r="C39" s="252"/>
      <c r="D39" s="252"/>
      <c r="E39" s="252"/>
      <c r="F39" s="253"/>
    </row>
    <row r="40" spans="1:6" s="2" customFormat="1" ht="18.75" customHeight="1" x14ac:dyDescent="0.2">
      <c r="A40" s="399" t="s">
        <v>190</v>
      </c>
      <c r="B40" s="400"/>
      <c r="C40" s="400"/>
      <c r="D40" s="400"/>
      <c r="E40" s="401"/>
      <c r="F40" s="43" t="s">
        <v>183</v>
      </c>
    </row>
    <row r="41" spans="1:6" s="2" customFormat="1" ht="18.75" customHeight="1" x14ac:dyDescent="0.2">
      <c r="A41" s="254" t="s">
        <v>191</v>
      </c>
      <c r="B41" s="255"/>
      <c r="C41" s="285"/>
      <c r="D41" s="286" t="s">
        <v>192</v>
      </c>
      <c r="E41" s="287"/>
      <c r="F41" s="288"/>
    </row>
    <row r="42" spans="1:6" s="2" customFormat="1" ht="18.75" customHeight="1" x14ac:dyDescent="0.2">
      <c r="A42" s="402" t="s">
        <v>193</v>
      </c>
      <c r="B42" s="403"/>
      <c r="C42" s="159"/>
      <c r="D42" s="159" t="s">
        <v>194</v>
      </c>
      <c r="E42" s="159" t="s">
        <v>114</v>
      </c>
      <c r="F42" s="160"/>
    </row>
    <row r="43" spans="1:6" s="2" customFormat="1" ht="18.75" customHeight="1" x14ac:dyDescent="0.2">
      <c r="A43" s="157" t="s">
        <v>195</v>
      </c>
      <c r="B43" s="161"/>
      <c r="C43" s="162"/>
      <c r="D43" s="163"/>
      <c r="E43" s="235"/>
      <c r="F43" s="250"/>
    </row>
    <row r="44" spans="1:6" s="2" customFormat="1" ht="18.75" customHeight="1" x14ac:dyDescent="0.2">
      <c r="A44" s="100" t="s">
        <v>196</v>
      </c>
      <c r="B44" s="162"/>
      <c r="C44" s="162"/>
      <c r="D44" s="163" t="s">
        <v>197</v>
      </c>
      <c r="E44" s="235" t="s">
        <v>198</v>
      </c>
      <c r="F44" s="250"/>
    </row>
    <row r="45" spans="1:6" s="2" customFormat="1" ht="18.75" customHeight="1" x14ac:dyDescent="0.2">
      <c r="A45" s="100" t="s">
        <v>199</v>
      </c>
      <c r="B45" s="162"/>
      <c r="C45" s="162"/>
      <c r="D45" s="163"/>
      <c r="E45" s="235"/>
      <c r="F45" s="250"/>
    </row>
    <row r="46" spans="1:6" s="2" customFormat="1" ht="18.75" customHeight="1" x14ac:dyDescent="0.2">
      <c r="A46" s="100" t="s">
        <v>200</v>
      </c>
      <c r="B46" s="162"/>
      <c r="C46" s="162"/>
      <c r="D46" s="163"/>
      <c r="E46" s="235"/>
      <c r="F46" s="250"/>
    </row>
    <row r="47" spans="1:6" s="2" customFormat="1" ht="18.75" customHeight="1" x14ac:dyDescent="0.2">
      <c r="A47" s="138" t="s">
        <v>201</v>
      </c>
      <c r="B47" s="155"/>
      <c r="C47" s="155"/>
      <c r="D47" s="163"/>
      <c r="E47" s="251"/>
      <c r="F47" s="253"/>
    </row>
    <row r="48" spans="1:6" s="2" customFormat="1" ht="18.75" customHeight="1" x14ac:dyDescent="0.2">
      <c r="A48" s="254" t="s">
        <v>202</v>
      </c>
      <c r="B48" s="255"/>
      <c r="C48" s="255"/>
      <c r="D48" s="272" t="s">
        <v>203</v>
      </c>
      <c r="E48" s="272"/>
      <c r="F48" s="77" t="s">
        <v>114</v>
      </c>
    </row>
    <row r="49" spans="1:8" s="2" customFormat="1" ht="18.75" customHeight="1" x14ac:dyDescent="0.2">
      <c r="A49" s="397" t="s">
        <v>204</v>
      </c>
      <c r="B49" s="398"/>
      <c r="C49" s="398"/>
      <c r="D49" s="262" t="s">
        <v>27</v>
      </c>
      <c r="E49" s="262" t="s">
        <v>28</v>
      </c>
      <c r="F49" s="119" t="s">
        <v>205</v>
      </c>
    </row>
    <row r="50" spans="1:8" s="2" customFormat="1" ht="18.75" customHeight="1" x14ac:dyDescent="0.2">
      <c r="A50" s="387" t="s">
        <v>206</v>
      </c>
      <c r="B50" s="388"/>
      <c r="C50" s="388"/>
      <c r="D50" s="353"/>
      <c r="E50" s="353"/>
      <c r="F50" s="117"/>
    </row>
    <row r="51" spans="1:8" s="2" customFormat="1" ht="18.75" customHeight="1" x14ac:dyDescent="0.2">
      <c r="A51" s="229" t="str">
        <f>HYPERLINK("https://www.amatsplanning.org/connecting-communities","Is the project in a Connecting Communities Planning Grant?")</f>
        <v>Is the project in a Connecting Communities Planning Grant?</v>
      </c>
      <c r="B51" s="230"/>
      <c r="C51" s="231"/>
      <c r="D51" s="96" t="s">
        <v>27</v>
      </c>
      <c r="E51" s="96" t="s">
        <v>28</v>
      </c>
      <c r="F51" s="53" t="s">
        <v>207</v>
      </c>
      <c r="H51" s="2" t="s">
        <v>208</v>
      </c>
    </row>
    <row r="52" spans="1:8" s="2" customFormat="1" ht="18.75" customHeight="1" x14ac:dyDescent="0.2">
      <c r="A52" s="384" t="str">
        <f>HYPERLINK("https://www.amatsplanning.org/sites/default/files/docs/reports/Transportation%20Outlook%202050.pdf","Is the project in Transportation Outlook 2050?")</f>
        <v>Is the project in Transportation Outlook 2050?</v>
      </c>
      <c r="B52" s="385"/>
      <c r="C52" s="386"/>
      <c r="D52" s="145" t="s">
        <v>27</v>
      </c>
      <c r="E52" s="145" t="s">
        <v>28</v>
      </c>
      <c r="F52" s="118"/>
      <c r="H52" s="2" t="s">
        <v>208</v>
      </c>
    </row>
    <row r="53" spans="1:8" s="2" customFormat="1" ht="18.75" customHeight="1" x14ac:dyDescent="0.2">
      <c r="A53" s="164" t="s">
        <v>209</v>
      </c>
      <c r="B53" s="165"/>
      <c r="C53" s="165"/>
      <c r="D53" s="272" t="s">
        <v>203</v>
      </c>
      <c r="E53" s="272"/>
      <c r="F53" s="77" t="s">
        <v>114</v>
      </c>
    </row>
    <row r="54" spans="1:8" s="2" customFormat="1" ht="18.75" customHeight="1" x14ac:dyDescent="0.2">
      <c r="A54" s="387" t="s">
        <v>210</v>
      </c>
      <c r="B54" s="388"/>
      <c r="C54" s="388"/>
      <c r="D54" s="144" t="s">
        <v>27</v>
      </c>
      <c r="E54" s="144" t="s">
        <v>28</v>
      </c>
      <c r="F54" s="117"/>
    </row>
    <row r="55" spans="1:8" s="2" customFormat="1" ht="18.75" customHeight="1" x14ac:dyDescent="0.2">
      <c r="A55" s="389" t="s">
        <v>211</v>
      </c>
      <c r="B55" s="390"/>
      <c r="C55" s="390"/>
      <c r="D55" s="354" t="s">
        <v>27</v>
      </c>
      <c r="E55" s="354" t="s">
        <v>28</v>
      </c>
      <c r="F55" s="118" t="s">
        <v>212</v>
      </c>
    </row>
    <row r="56" spans="1:8" s="2" customFormat="1" ht="18.75" customHeight="1" x14ac:dyDescent="0.2">
      <c r="A56" s="391" t="str">
        <f>HYPERLINK("https://experience.arcgis.com/experience/83b03b457a0940069e4f13c4add4e59b/page/Bike-and-Pedestrian-Crashes","bike/ped crashes? (provide documentation)")</f>
        <v>bike/ped crashes? (provide documentation)</v>
      </c>
      <c r="B56" s="388"/>
      <c r="C56" s="388"/>
      <c r="D56" s="353"/>
      <c r="E56" s="353"/>
      <c r="F56" s="117"/>
      <c r="H56" s="2" t="s">
        <v>208</v>
      </c>
    </row>
    <row r="57" spans="1:8" s="2" customFormat="1" ht="18.75" customHeight="1" x14ac:dyDescent="0.2">
      <c r="A57" s="389" t="s">
        <v>213</v>
      </c>
      <c r="B57" s="390"/>
      <c r="C57" s="390"/>
      <c r="D57" s="354" t="s">
        <v>27</v>
      </c>
      <c r="E57" s="354" t="s">
        <v>28</v>
      </c>
      <c r="F57" s="53" t="s">
        <v>214</v>
      </c>
    </row>
    <row r="58" spans="1:8" s="2" customFormat="1" ht="18.75" customHeight="1" x14ac:dyDescent="0.2">
      <c r="A58" s="393" t="s">
        <v>215</v>
      </c>
      <c r="B58" s="394"/>
      <c r="C58" s="394"/>
      <c r="D58" s="392"/>
      <c r="E58" s="392"/>
      <c r="F58" s="53" t="s">
        <v>216</v>
      </c>
    </row>
    <row r="59" spans="1:8" s="2" customFormat="1" ht="18.75" customHeight="1" x14ac:dyDescent="0.2">
      <c r="A59" s="395" t="s">
        <v>217</v>
      </c>
      <c r="B59" s="351"/>
      <c r="C59" s="396"/>
      <c r="D59" s="263"/>
      <c r="E59" s="263"/>
      <c r="F59" s="54"/>
    </row>
    <row r="60" spans="1:8" s="2" customFormat="1" ht="18.75" customHeight="1" x14ac:dyDescent="0.2">
      <c r="A60" s="166" t="s">
        <v>52</v>
      </c>
      <c r="B60" s="167"/>
      <c r="C60" s="167"/>
      <c r="D60" s="272" t="s">
        <v>203</v>
      </c>
      <c r="E60" s="272"/>
      <c r="F60" s="77" t="s">
        <v>114</v>
      </c>
    </row>
    <row r="61" spans="1:8" s="2" customFormat="1" ht="18.75" customHeight="1" x14ac:dyDescent="0.2">
      <c r="A61" s="16" t="s">
        <v>218</v>
      </c>
      <c r="B61" s="3"/>
      <c r="C61" s="3"/>
      <c r="D61" s="141" t="s">
        <v>27</v>
      </c>
      <c r="E61" s="141" t="s">
        <v>28</v>
      </c>
      <c r="F61" s="116" t="s">
        <v>219</v>
      </c>
    </row>
    <row r="62" spans="1:8" s="2" customFormat="1" ht="18.75" customHeight="1" x14ac:dyDescent="0.2">
      <c r="A62" s="166" t="s">
        <v>33</v>
      </c>
      <c r="B62" s="168"/>
      <c r="C62" s="168"/>
      <c r="D62" s="272" t="s">
        <v>203</v>
      </c>
      <c r="E62" s="272"/>
      <c r="F62" s="77" t="s">
        <v>220</v>
      </c>
    </row>
    <row r="63" spans="1:8" s="2" customFormat="1" ht="18.75" customHeight="1" x14ac:dyDescent="0.2">
      <c r="A63" s="336" t="s">
        <v>221</v>
      </c>
      <c r="B63" s="337"/>
      <c r="C63" s="338"/>
      <c r="D63" s="262" t="s">
        <v>27</v>
      </c>
      <c r="E63" s="262" t="s">
        <v>28</v>
      </c>
      <c r="F63" s="169"/>
    </row>
    <row r="64" spans="1:8" s="2" customFormat="1" ht="18.75" customHeight="1" x14ac:dyDescent="0.2">
      <c r="A64" s="382" t="s">
        <v>222</v>
      </c>
      <c r="B64" s="342"/>
      <c r="C64" s="343"/>
      <c r="D64" s="353"/>
      <c r="E64" s="353"/>
      <c r="F64" s="158"/>
    </row>
    <row r="65" spans="1:10" s="2" customFormat="1" ht="18.75" customHeight="1" x14ac:dyDescent="0.2">
      <c r="A65" s="85" t="s">
        <v>223</v>
      </c>
      <c r="B65" s="86"/>
      <c r="C65" s="86"/>
      <c r="D65" s="96" t="s">
        <v>27</v>
      </c>
      <c r="E65" s="96" t="s">
        <v>28</v>
      </c>
      <c r="F65" s="107" t="s">
        <v>224</v>
      </c>
    </row>
    <row r="66" spans="1:10" s="2" customFormat="1" ht="18.75" customHeight="1" x14ac:dyDescent="0.2">
      <c r="A66" s="142" t="s">
        <v>225</v>
      </c>
      <c r="B66" s="143"/>
      <c r="C66" s="143"/>
      <c r="D66" s="170" t="s">
        <v>27</v>
      </c>
      <c r="E66" s="170" t="s">
        <v>28</v>
      </c>
      <c r="F66" s="139"/>
    </row>
    <row r="67" spans="1:10" s="2" customFormat="1" ht="18.75" customHeight="1" x14ac:dyDescent="0.2">
      <c r="A67" s="254" t="s">
        <v>226</v>
      </c>
      <c r="B67" s="255"/>
      <c r="C67" s="255"/>
      <c r="D67" s="255"/>
      <c r="E67" s="285"/>
      <c r="F67" s="43" t="s">
        <v>92</v>
      </c>
    </row>
    <row r="68" spans="1:10" s="2" customFormat="1" ht="18.75" customHeight="1" x14ac:dyDescent="0.2">
      <c r="A68" s="266" t="s">
        <v>118</v>
      </c>
      <c r="B68" s="256"/>
      <c r="C68" s="256"/>
      <c r="D68" s="256"/>
      <c r="E68" s="256"/>
      <c r="F68" s="171" t="s">
        <v>140</v>
      </c>
    </row>
    <row r="69" spans="1:10" ht="18.75" customHeight="1" x14ac:dyDescent="0.2">
      <c r="A69" s="267" t="s">
        <v>227</v>
      </c>
      <c r="B69" s="268"/>
      <c r="C69" s="268"/>
      <c r="D69" s="268"/>
      <c r="E69" s="268"/>
      <c r="F69" s="269"/>
    </row>
    <row r="70" spans="1:10" s="2" customFormat="1" ht="18.75" customHeight="1" x14ac:dyDescent="0.2">
      <c r="A70" s="5"/>
      <c r="B70" s="5"/>
      <c r="C70" s="5" t="s">
        <v>41</v>
      </c>
      <c r="D70" s="5" t="s">
        <v>42</v>
      </c>
      <c r="E70" s="6" t="s">
        <v>11</v>
      </c>
      <c r="F70" s="5"/>
    </row>
    <row r="71" spans="1:10" s="2" customFormat="1" ht="18.75" customHeight="1" thickBot="1" x14ac:dyDescent="0.25">
      <c r="A71" s="21" t="s">
        <v>43</v>
      </c>
      <c r="B71" s="21" t="s">
        <v>44</v>
      </c>
      <c r="C71" s="21" t="s">
        <v>45</v>
      </c>
      <c r="D71" s="21" t="s">
        <v>46</v>
      </c>
      <c r="E71" s="22" t="s">
        <v>47</v>
      </c>
      <c r="F71" s="21" t="s">
        <v>48</v>
      </c>
      <c r="J71" s="2" t="s">
        <v>11</v>
      </c>
    </row>
    <row r="72" spans="1:10" s="2" customFormat="1" ht="18.75" customHeight="1" thickTop="1" x14ac:dyDescent="0.2">
      <c r="A72" s="172" t="s">
        <v>49</v>
      </c>
      <c r="B72" s="9">
        <v>2024</v>
      </c>
      <c r="C72" s="124" t="s">
        <v>228</v>
      </c>
      <c r="D72" s="173"/>
      <c r="E72" s="126"/>
      <c r="F72" s="174" t="s">
        <v>55</v>
      </c>
    </row>
    <row r="73" spans="1:10" s="2" customFormat="1" ht="18.75" customHeight="1" x14ac:dyDescent="0.2">
      <c r="A73" s="172"/>
      <c r="B73" s="9"/>
      <c r="C73" s="7" t="s">
        <v>50</v>
      </c>
      <c r="D73" s="175"/>
      <c r="E73" s="176" t="s">
        <v>229</v>
      </c>
      <c r="F73" s="65" t="s">
        <v>53</v>
      </c>
    </row>
    <row r="74" spans="1:10" s="2" customFormat="1" ht="18.75" customHeight="1" x14ac:dyDescent="0.2">
      <c r="A74" s="172"/>
      <c r="B74" s="9"/>
      <c r="C74" s="7" t="s">
        <v>56</v>
      </c>
      <c r="D74" s="177"/>
      <c r="E74" s="178"/>
      <c r="F74" s="65"/>
    </row>
    <row r="75" spans="1:10" s="2" customFormat="1" ht="18.75" customHeight="1" x14ac:dyDescent="0.2">
      <c r="A75" s="66"/>
      <c r="B75" s="19"/>
      <c r="C75" s="179" t="s">
        <v>230</v>
      </c>
      <c r="D75" s="177">
        <f>SUM(D72:D74)</f>
        <v>0</v>
      </c>
      <c r="E75" s="13"/>
      <c r="F75" s="180"/>
    </row>
    <row r="76" spans="1:10" s="2" customFormat="1" ht="18.75" customHeight="1" x14ac:dyDescent="0.2">
      <c r="A76" s="172" t="s">
        <v>91</v>
      </c>
      <c r="B76" s="9">
        <v>2024</v>
      </c>
      <c r="C76" s="181" t="s">
        <v>228</v>
      </c>
      <c r="D76" s="182"/>
      <c r="E76" s="183"/>
      <c r="F76" s="184" t="s">
        <v>55</v>
      </c>
    </row>
    <row r="77" spans="1:10" s="2" customFormat="1" ht="18.75" customHeight="1" x14ac:dyDescent="0.2">
      <c r="A77" s="172"/>
      <c r="B77" s="9"/>
      <c r="C77" s="185" t="s">
        <v>50</v>
      </c>
      <c r="D77" s="175"/>
      <c r="E77" s="176" t="s">
        <v>229</v>
      </c>
      <c r="F77" s="65" t="s">
        <v>53</v>
      </c>
    </row>
    <row r="78" spans="1:10" s="2" customFormat="1" ht="18.75" customHeight="1" x14ac:dyDescent="0.2">
      <c r="A78" s="172"/>
      <c r="B78" s="9"/>
      <c r="C78" s="186" t="s">
        <v>56</v>
      </c>
      <c r="D78" s="177"/>
      <c r="E78" s="178"/>
      <c r="F78" s="65"/>
    </row>
    <row r="79" spans="1:10" s="2" customFormat="1" ht="18.75" customHeight="1" x14ac:dyDescent="0.2">
      <c r="A79" s="66"/>
      <c r="B79" s="19"/>
      <c r="C79" s="187" t="s">
        <v>231</v>
      </c>
      <c r="D79" s="177">
        <f>SUM(D76:D78)</f>
        <v>0</v>
      </c>
      <c r="E79" s="13"/>
      <c r="F79" s="180"/>
    </row>
    <row r="80" spans="1:10" s="2" customFormat="1" ht="18.75" customHeight="1" x14ac:dyDescent="0.2">
      <c r="A80" s="188" t="s">
        <v>52</v>
      </c>
      <c r="B80" s="9">
        <v>2030</v>
      </c>
      <c r="C80" s="10" t="s">
        <v>228</v>
      </c>
      <c r="D80" s="189">
        <v>30000</v>
      </c>
      <c r="E80" s="14">
        <f>D80/D84</f>
        <v>0.8</v>
      </c>
      <c r="F80" s="184" t="s">
        <v>55</v>
      </c>
      <c r="H80" s="122"/>
    </row>
    <row r="81" spans="1:11" s="2" customFormat="1" ht="18.75" customHeight="1" x14ac:dyDescent="0.2">
      <c r="A81" s="64"/>
      <c r="B81" s="9"/>
      <c r="C81" s="7" t="s">
        <v>50</v>
      </c>
      <c r="D81" s="175">
        <v>7500</v>
      </c>
      <c r="E81" s="12">
        <f>D81/D84</f>
        <v>0.2</v>
      </c>
      <c r="F81" s="65" t="s">
        <v>53</v>
      </c>
      <c r="K81" s="2" t="s">
        <v>11</v>
      </c>
    </row>
    <row r="82" spans="1:11" s="2" customFormat="1" ht="18.75" customHeight="1" x14ac:dyDescent="0.2">
      <c r="A82" s="64"/>
      <c r="B82" s="9"/>
      <c r="C82" s="7" t="s">
        <v>56</v>
      </c>
      <c r="D82" s="190"/>
      <c r="E82" s="12"/>
      <c r="F82" s="65"/>
    </row>
    <row r="83" spans="1:11" s="2" customFormat="1" ht="18.75" customHeight="1" x14ac:dyDescent="0.2">
      <c r="A83" s="64"/>
      <c r="B83" s="9"/>
      <c r="C83" s="7" t="s">
        <v>56</v>
      </c>
      <c r="D83" s="133"/>
      <c r="E83" s="12"/>
      <c r="F83" s="65"/>
    </row>
    <row r="84" spans="1:11" s="2" customFormat="1" ht="18.75" customHeight="1" x14ac:dyDescent="0.2">
      <c r="A84" s="66"/>
      <c r="B84" s="19"/>
      <c r="C84" s="18" t="s">
        <v>57</v>
      </c>
      <c r="D84" s="136">
        <f>SUM(D80:D83)</f>
        <v>37500</v>
      </c>
      <c r="E84" s="13"/>
      <c r="F84" s="67"/>
    </row>
    <row r="85" spans="1:11" s="2" customFormat="1" ht="18.75" customHeight="1" x14ac:dyDescent="0.2">
      <c r="A85" s="188" t="s">
        <v>58</v>
      </c>
      <c r="B85" s="9">
        <v>2031</v>
      </c>
      <c r="C85" s="10" t="s">
        <v>228</v>
      </c>
      <c r="D85" s="189">
        <v>970000</v>
      </c>
      <c r="E85" s="14">
        <f>D85/D90</f>
        <v>0.8</v>
      </c>
      <c r="F85" s="65" t="s">
        <v>55</v>
      </c>
      <c r="H85" s="122"/>
    </row>
    <row r="86" spans="1:11" s="2" customFormat="1" ht="18.75" customHeight="1" x14ac:dyDescent="0.2">
      <c r="A86" s="383" t="s">
        <v>59</v>
      </c>
      <c r="B86" s="9"/>
      <c r="C86" s="7" t="s">
        <v>72</v>
      </c>
      <c r="D86" s="175">
        <v>100000</v>
      </c>
      <c r="E86" s="12">
        <f>D86/D90</f>
        <v>8.247422680412371E-2</v>
      </c>
      <c r="F86" s="65" t="s">
        <v>74</v>
      </c>
      <c r="H86" s="122"/>
    </row>
    <row r="87" spans="1:11" s="2" customFormat="1" ht="18.75" customHeight="1" x14ac:dyDescent="0.2">
      <c r="A87" s="383"/>
      <c r="B87" s="9" t="s">
        <v>11</v>
      </c>
      <c r="C87" s="7" t="s">
        <v>50</v>
      </c>
      <c r="D87" s="175">
        <v>142500</v>
      </c>
      <c r="E87" s="12">
        <f>D87/D90</f>
        <v>0.11752577319587629</v>
      </c>
      <c r="F87" s="63" t="s">
        <v>73</v>
      </c>
    </row>
    <row r="88" spans="1:11" s="2" customFormat="1" ht="18.75" customHeight="1" x14ac:dyDescent="0.2">
      <c r="A88" s="82"/>
      <c r="B88" s="9"/>
      <c r="C88" s="7" t="s">
        <v>56</v>
      </c>
      <c r="D88" s="190"/>
      <c r="E88" s="12"/>
      <c r="F88" s="63"/>
    </row>
    <row r="89" spans="1:11" s="2" customFormat="1" ht="18.75" customHeight="1" x14ac:dyDescent="0.2">
      <c r="A89" s="64"/>
      <c r="B89" s="9"/>
      <c r="C89" s="7" t="s">
        <v>56</v>
      </c>
      <c r="D89" s="133" t="s">
        <v>11</v>
      </c>
      <c r="E89" s="12"/>
      <c r="F89" s="63"/>
      <c r="H89" s="2" t="s">
        <v>11</v>
      </c>
    </row>
    <row r="90" spans="1:11" s="2" customFormat="1" ht="18.75" customHeight="1" x14ac:dyDescent="0.2">
      <c r="A90" s="66"/>
      <c r="B90" s="17"/>
      <c r="C90" s="18" t="s">
        <v>60</v>
      </c>
      <c r="D90" s="136">
        <f>SUM(D85:D89)</f>
        <v>1212500</v>
      </c>
      <c r="E90" s="13">
        <f>SUM(E85:E89)</f>
        <v>1</v>
      </c>
      <c r="F90" s="67"/>
    </row>
    <row r="91" spans="1:11" s="2" customFormat="1" ht="18.75" customHeight="1" x14ac:dyDescent="0.2">
      <c r="A91" s="69"/>
      <c r="B91" s="24" t="s">
        <v>11</v>
      </c>
      <c r="C91" s="25" t="s">
        <v>61</v>
      </c>
      <c r="D91" s="137">
        <f>D75+D79+D84+D90</f>
        <v>1250000</v>
      </c>
      <c r="E91" s="26"/>
      <c r="F91" s="70"/>
    </row>
    <row r="92" spans="1:11" s="2" customFormat="1" ht="18.75" customHeight="1" x14ac:dyDescent="0.2">
      <c r="A92" s="329" t="s">
        <v>116</v>
      </c>
      <c r="B92" s="330"/>
      <c r="C92" s="330"/>
      <c r="D92" s="330"/>
      <c r="E92" s="330"/>
      <c r="F92" s="331"/>
    </row>
    <row r="93" spans="1:11" s="2" customFormat="1" ht="18.75" customHeight="1" x14ac:dyDescent="0.2">
      <c r="A93" s="267" t="s">
        <v>36</v>
      </c>
      <c r="B93" s="268"/>
      <c r="C93" s="268"/>
      <c r="D93" s="268"/>
      <c r="E93" s="268"/>
      <c r="F93" s="269"/>
    </row>
    <row r="94" spans="1:11" s="2" customFormat="1" ht="18.75" customHeight="1" x14ac:dyDescent="0.2">
      <c r="A94" s="332" t="s">
        <v>232</v>
      </c>
      <c r="B94" s="333"/>
      <c r="C94" s="333"/>
      <c r="D94" s="32" t="s">
        <v>37</v>
      </c>
      <c r="E94" s="32" t="s">
        <v>38</v>
      </c>
      <c r="F94" s="109" t="s">
        <v>115</v>
      </c>
    </row>
    <row r="95" spans="1:11" s="2" customFormat="1" ht="18.75" customHeight="1" x14ac:dyDescent="0.2">
      <c r="A95" s="327" t="s">
        <v>104</v>
      </c>
      <c r="B95" s="328"/>
      <c r="C95" s="328"/>
      <c r="D95" s="96" t="s">
        <v>152</v>
      </c>
      <c r="E95" s="96">
        <v>2024</v>
      </c>
      <c r="F95" s="53" t="s">
        <v>233</v>
      </c>
    </row>
    <row r="96" spans="1:11" s="2" customFormat="1" ht="18.75" customHeight="1" x14ac:dyDescent="0.2">
      <c r="A96" s="235" t="s">
        <v>105</v>
      </c>
      <c r="B96" s="236"/>
      <c r="C96" s="237"/>
      <c r="D96" s="7" t="s">
        <v>140</v>
      </c>
      <c r="E96" s="7" t="s">
        <v>140</v>
      </c>
      <c r="F96" s="53"/>
    </row>
    <row r="97" spans="1:9" s="2" customFormat="1" ht="18.75" customHeight="1" x14ac:dyDescent="0.2">
      <c r="A97" s="327" t="s">
        <v>112</v>
      </c>
      <c r="B97" s="328"/>
      <c r="C97" s="328"/>
      <c r="D97" s="7" t="s">
        <v>234</v>
      </c>
      <c r="E97" s="7">
        <v>2028</v>
      </c>
      <c r="F97" s="53" t="s">
        <v>235</v>
      </c>
    </row>
    <row r="98" spans="1:9" s="2" customFormat="1" ht="18.75" customHeight="1" x14ac:dyDescent="0.2">
      <c r="A98" s="327" t="s">
        <v>103</v>
      </c>
      <c r="B98" s="328"/>
      <c r="C98" s="328"/>
      <c r="D98" s="96" t="s">
        <v>156</v>
      </c>
      <c r="E98" s="96">
        <v>2024</v>
      </c>
      <c r="F98" s="53" t="s">
        <v>233</v>
      </c>
    </row>
    <row r="99" spans="1:9" s="2" customFormat="1" ht="18.75" customHeight="1" x14ac:dyDescent="0.2">
      <c r="A99" s="327" t="s">
        <v>85</v>
      </c>
      <c r="B99" s="328"/>
      <c r="C99" s="328"/>
      <c r="D99" s="7" t="s">
        <v>236</v>
      </c>
      <c r="E99" s="7">
        <v>2030</v>
      </c>
      <c r="F99" s="53"/>
    </row>
    <row r="100" spans="1:9" s="2" customFormat="1" ht="18.75" customHeight="1" x14ac:dyDescent="0.2">
      <c r="A100" s="235" t="s">
        <v>86</v>
      </c>
      <c r="B100" s="236"/>
      <c r="C100" s="237"/>
      <c r="D100" s="7" t="s">
        <v>152</v>
      </c>
      <c r="E100" s="7">
        <v>2030</v>
      </c>
      <c r="F100" s="53"/>
    </row>
    <row r="101" spans="1:9" s="2" customFormat="1" ht="18.75" customHeight="1" x14ac:dyDescent="0.2">
      <c r="A101" s="327" t="s">
        <v>66</v>
      </c>
      <c r="B101" s="328"/>
      <c r="C101" s="328"/>
      <c r="D101" s="7" t="s">
        <v>151</v>
      </c>
      <c r="E101" s="7">
        <v>2031</v>
      </c>
      <c r="F101" s="53"/>
    </row>
    <row r="102" spans="1:9" s="2" customFormat="1" ht="18.75" customHeight="1" x14ac:dyDescent="0.2">
      <c r="A102" s="334" t="s">
        <v>67</v>
      </c>
      <c r="B102" s="335"/>
      <c r="C102" s="335"/>
      <c r="D102" s="108" t="s">
        <v>237</v>
      </c>
      <c r="E102" s="108">
        <v>2031</v>
      </c>
      <c r="F102" s="54"/>
    </row>
    <row r="103" spans="1:9" s="2" customFormat="1" ht="14.25" x14ac:dyDescent="0.2">
      <c r="A103" s="48"/>
      <c r="B103" s="83"/>
      <c r="C103" s="83"/>
      <c r="F103" s="57"/>
    </row>
    <row r="104" spans="1:9" s="2" customFormat="1" ht="15" x14ac:dyDescent="0.2">
      <c r="A104" s="102" t="s">
        <v>39</v>
      </c>
      <c r="B104"/>
      <c r="C104" s="55"/>
      <c r="D104" s="55"/>
      <c r="E104" s="55"/>
      <c r="F104" s="56"/>
    </row>
    <row r="105" spans="1:9" s="2" customFormat="1" ht="14.25" x14ac:dyDescent="0.2">
      <c r="A105" s="48" t="s">
        <v>68</v>
      </c>
      <c r="F105" s="57"/>
    </row>
    <row r="106" spans="1:9" s="2" customFormat="1" ht="14.25" x14ac:dyDescent="0.2">
      <c r="A106" s="48" t="s">
        <v>71</v>
      </c>
      <c r="F106" s="57"/>
    </row>
    <row r="107" spans="1:9" s="2" customFormat="1" ht="14.25" x14ac:dyDescent="0.2">
      <c r="A107" s="48" t="s">
        <v>69</v>
      </c>
      <c r="B107" s="58"/>
      <c r="C107" s="58"/>
      <c r="D107" s="58"/>
      <c r="E107" s="58"/>
      <c r="F107" s="59"/>
    </row>
    <row r="108" spans="1:9" s="2" customFormat="1" ht="14.25" x14ac:dyDescent="0.2">
      <c r="A108" s="103" t="s">
        <v>70</v>
      </c>
      <c r="B108" s="58"/>
      <c r="C108" s="58"/>
      <c r="D108" s="58"/>
      <c r="E108" s="58"/>
      <c r="F108" s="59"/>
    </row>
    <row r="109" spans="1:9" s="2" customFormat="1" ht="14.25" x14ac:dyDescent="0.2">
      <c r="A109" s="103"/>
      <c r="B109" s="58"/>
      <c r="C109" s="58"/>
      <c r="D109" s="58"/>
      <c r="E109" s="58"/>
      <c r="F109" s="59"/>
    </row>
    <row r="110" spans="1:9" s="2" customFormat="1" ht="15" x14ac:dyDescent="0.2">
      <c r="A110" s="104" t="s">
        <v>106</v>
      </c>
      <c r="B110" s="90"/>
      <c r="C110" s="90"/>
      <c r="D110" s="90"/>
      <c r="E110" s="90"/>
      <c r="F110" s="91"/>
      <c r="I110" s="89"/>
    </row>
    <row r="111" spans="1:9" s="2" customFormat="1" ht="15" x14ac:dyDescent="0.2">
      <c r="A111" s="48" t="s">
        <v>40</v>
      </c>
      <c r="B111" s="90"/>
      <c r="C111" s="90"/>
      <c r="D111" s="90"/>
      <c r="E111" s="90"/>
      <c r="F111" s="91"/>
    </row>
    <row r="112" spans="1:9" s="2" customFormat="1" ht="15" x14ac:dyDescent="0.2">
      <c r="A112" s="48" t="s">
        <v>117</v>
      </c>
      <c r="B112" s="90"/>
      <c r="C112" s="90"/>
      <c r="D112" s="90"/>
      <c r="E112" s="90"/>
      <c r="F112" s="91"/>
    </row>
    <row r="113" spans="1:6" s="2" customFormat="1" ht="15" x14ac:dyDescent="0.2">
      <c r="A113" s="48" t="s">
        <v>107</v>
      </c>
      <c r="B113" s="90"/>
      <c r="C113" s="90"/>
      <c r="D113" s="90"/>
      <c r="E113" s="90"/>
      <c r="F113" s="91"/>
    </row>
    <row r="114" spans="1:6" s="2" customFormat="1" ht="15" x14ac:dyDescent="0.2">
      <c r="A114" s="60"/>
      <c r="B114" s="61"/>
      <c r="C114" s="61"/>
      <c r="D114" s="61"/>
      <c r="E114" s="61"/>
      <c r="F114" s="62"/>
    </row>
    <row r="115" spans="1:6" ht="18.75" customHeight="1" x14ac:dyDescent="0.2">
      <c r="A115" s="261" t="s">
        <v>63</v>
      </c>
      <c r="B115" s="259"/>
      <c r="C115" s="259"/>
      <c r="D115" s="259"/>
      <c r="E115" s="259"/>
      <c r="F115" s="260"/>
    </row>
    <row r="116" spans="1:6" s="2" customFormat="1" ht="18.75" customHeight="1" x14ac:dyDescent="0.2">
      <c r="A116" s="235" t="s">
        <v>238</v>
      </c>
      <c r="B116" s="236"/>
      <c r="C116" s="236"/>
      <c r="D116" s="236"/>
      <c r="E116" s="236"/>
      <c r="F116" s="250"/>
    </row>
    <row r="117" spans="1:6" ht="18.75" customHeight="1" x14ac:dyDescent="0.2">
      <c r="A117" s="235" t="s">
        <v>239</v>
      </c>
      <c r="B117" s="236"/>
      <c r="C117" s="236"/>
      <c r="D117" s="236"/>
      <c r="E117" s="236"/>
      <c r="F117" s="250"/>
    </row>
    <row r="118" spans="1:6" ht="18.75" customHeight="1" x14ac:dyDescent="0.2">
      <c r="A118" s="235" t="s">
        <v>240</v>
      </c>
      <c r="B118" s="236"/>
      <c r="C118" s="236"/>
      <c r="D118" s="236"/>
      <c r="E118" s="236"/>
      <c r="F118" s="250"/>
    </row>
    <row r="119" spans="1:6" ht="18.75" customHeight="1" x14ac:dyDescent="0.2">
      <c r="A119" s="235" t="s">
        <v>241</v>
      </c>
      <c r="B119" s="236"/>
      <c r="C119" s="236"/>
      <c r="D119" s="236"/>
      <c r="E119" s="236"/>
      <c r="F119" s="250"/>
    </row>
    <row r="120" spans="1:6" ht="18.75" customHeight="1" x14ac:dyDescent="0.2">
      <c r="A120" s="235"/>
      <c r="B120" s="236"/>
      <c r="C120" s="236"/>
      <c r="D120" s="236"/>
      <c r="E120" s="236"/>
      <c r="F120" s="250"/>
    </row>
    <row r="121" spans="1:6" ht="18.75" customHeight="1" x14ac:dyDescent="0.2">
      <c r="A121" s="235"/>
      <c r="B121" s="236"/>
      <c r="C121" s="236"/>
      <c r="D121" s="236"/>
      <c r="E121" s="236"/>
      <c r="F121" s="250"/>
    </row>
    <row r="122" spans="1:6" ht="18.75" customHeight="1" x14ac:dyDescent="0.2">
      <c r="A122" s="235"/>
      <c r="B122" s="236"/>
      <c r="C122" s="236"/>
      <c r="D122" s="236"/>
      <c r="E122" s="236"/>
      <c r="F122" s="250"/>
    </row>
    <row r="123" spans="1:6" ht="18.75" customHeight="1" x14ac:dyDescent="0.2">
      <c r="A123" s="235"/>
      <c r="B123" s="236"/>
      <c r="C123" s="236"/>
      <c r="D123" s="236"/>
      <c r="E123" s="236"/>
      <c r="F123" s="250"/>
    </row>
    <row r="124" spans="1:6" ht="18.75" customHeight="1" x14ac:dyDescent="0.2">
      <c r="A124" s="251" t="s">
        <v>11</v>
      </c>
      <c r="B124" s="252"/>
      <c r="C124" s="252"/>
      <c r="D124" s="252"/>
      <c r="E124" s="252"/>
      <c r="F124" s="253"/>
    </row>
    <row r="125" spans="1:6" ht="20.100000000000001" customHeight="1" x14ac:dyDescent="0.2">
      <c r="A125" s="381"/>
      <c r="B125" s="381"/>
      <c r="C125" s="381"/>
      <c r="D125" s="381"/>
      <c r="E125" s="381"/>
      <c r="F125" s="381"/>
    </row>
    <row r="126" spans="1:6" ht="20.100000000000001" customHeight="1" x14ac:dyDescent="0.2"/>
    <row r="127" spans="1:6" ht="20.100000000000001" customHeight="1" x14ac:dyDescent="0.2"/>
    <row r="128" spans="1:6" ht="20.100000000000001" customHeight="1" x14ac:dyDescent="0.2"/>
  </sheetData>
  <mergeCells count="99">
    <mergeCell ref="A1:F1"/>
    <mergeCell ref="A2:F2"/>
    <mergeCell ref="A3:F3"/>
    <mergeCell ref="A4:F4"/>
    <mergeCell ref="A11:C11"/>
    <mergeCell ref="E11:F11"/>
    <mergeCell ref="A12:C12"/>
    <mergeCell ref="E12:F12"/>
    <mergeCell ref="A13:C13"/>
    <mergeCell ref="E13:F13"/>
    <mergeCell ref="B14:C14"/>
    <mergeCell ref="E14:F14"/>
    <mergeCell ref="A24:F24"/>
    <mergeCell ref="B15:C15"/>
    <mergeCell ref="E15:F15"/>
    <mergeCell ref="A16:C16"/>
    <mergeCell ref="E16:F16"/>
    <mergeCell ref="B17:F17"/>
    <mergeCell ref="A18:F18"/>
    <mergeCell ref="B19:F19"/>
    <mergeCell ref="A20:F20"/>
    <mergeCell ref="B21:F21"/>
    <mergeCell ref="A22:F22"/>
    <mergeCell ref="A23:E23"/>
    <mergeCell ref="A36:F36"/>
    <mergeCell ref="B25:F25"/>
    <mergeCell ref="A26:F26"/>
    <mergeCell ref="A27:F27"/>
    <mergeCell ref="A28:F28"/>
    <mergeCell ref="A29:F29"/>
    <mergeCell ref="A30:F30"/>
    <mergeCell ref="A31:F31"/>
    <mergeCell ref="A32:F32"/>
    <mergeCell ref="A33:F33"/>
    <mergeCell ref="A34:F34"/>
    <mergeCell ref="A35:F35"/>
    <mergeCell ref="E47:F47"/>
    <mergeCell ref="A37:F37"/>
    <mergeCell ref="A38:F38"/>
    <mergeCell ref="A39:F39"/>
    <mergeCell ref="A40:E40"/>
    <mergeCell ref="A41:C41"/>
    <mergeCell ref="D41:F41"/>
    <mergeCell ref="A42:B42"/>
    <mergeCell ref="E43:F43"/>
    <mergeCell ref="E44:F44"/>
    <mergeCell ref="E45:F45"/>
    <mergeCell ref="E46:F46"/>
    <mergeCell ref="A48:C48"/>
    <mergeCell ref="D48:E48"/>
    <mergeCell ref="A49:C49"/>
    <mergeCell ref="D49:D50"/>
    <mergeCell ref="E49:E50"/>
    <mergeCell ref="A50:C50"/>
    <mergeCell ref="D60:E60"/>
    <mergeCell ref="A51:C51"/>
    <mergeCell ref="A52:C52"/>
    <mergeCell ref="D53:E53"/>
    <mergeCell ref="A54:C54"/>
    <mergeCell ref="A55:C55"/>
    <mergeCell ref="D55:D56"/>
    <mergeCell ref="E55:E56"/>
    <mergeCell ref="A56:C56"/>
    <mergeCell ref="A57:C57"/>
    <mergeCell ref="D57:D59"/>
    <mergeCell ref="E57:E59"/>
    <mergeCell ref="A58:C58"/>
    <mergeCell ref="A59:C59"/>
    <mergeCell ref="A94:C94"/>
    <mergeCell ref="D62:E62"/>
    <mergeCell ref="A63:C63"/>
    <mergeCell ref="D63:D64"/>
    <mergeCell ref="E63:E64"/>
    <mergeCell ref="A64:C64"/>
    <mergeCell ref="A67:E67"/>
    <mergeCell ref="A68:E68"/>
    <mergeCell ref="A69:F69"/>
    <mergeCell ref="A86:A87"/>
    <mergeCell ref="A92:F92"/>
    <mergeCell ref="A93:F93"/>
    <mergeCell ref="A118:F118"/>
    <mergeCell ref="A95:C95"/>
    <mergeCell ref="A96:C96"/>
    <mergeCell ref="A97:C97"/>
    <mergeCell ref="A98:C98"/>
    <mergeCell ref="A99:C99"/>
    <mergeCell ref="A100:C100"/>
    <mergeCell ref="A101:C101"/>
    <mergeCell ref="A102:C102"/>
    <mergeCell ref="A115:F115"/>
    <mergeCell ref="A116:F116"/>
    <mergeCell ref="A117:F117"/>
    <mergeCell ref="A125:F125"/>
    <mergeCell ref="A119:F119"/>
    <mergeCell ref="A120:F120"/>
    <mergeCell ref="A121:F121"/>
    <mergeCell ref="A122:F122"/>
    <mergeCell ref="A123:F123"/>
    <mergeCell ref="A124:F124"/>
  </mergeCells>
  <hyperlinks>
    <hyperlink ref="A52" r:id="rId1" display="https://www.amatsplanning.org/sites/default/files/docs/reports/Transportation Outlook 2050.pdf" xr:uid="{460ED7D5-CD5F-43B7-8E47-06B9440D5611}"/>
    <hyperlink ref="E16" r:id="rId2" xr:uid="{8C87FFAE-B6D8-43F3-86B9-A48846B8E354}"/>
  </hyperlinks>
  <printOptions horizontalCentered="1"/>
  <pageMargins left="0" right="0" top="0.5" bottom="0.5" header="0" footer="0"/>
  <pageSetup scale="85" fitToHeight="0" orientation="portrait" horizontalDpi="1200" verticalDpi="1200" r:id="rId3"/>
  <headerFooter alignWithMargins="0">
    <oddFooter>Page &amp;P of &amp;N</oddFooter>
  </headerFooter>
  <rowBreaks count="1" manualBreakCount="1">
    <brk id="92" max="5" man="1"/>
  </rowBreaks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FCF296BB256045A9103E2F04CBA0A6" ma:contentTypeVersion="14" ma:contentTypeDescription="Create a new document." ma:contentTypeScope="" ma:versionID="2e7a43abf4da49f218f3fae6c709f62f">
  <xsd:schema xmlns:xsd="http://www.w3.org/2001/XMLSchema" xmlns:xs="http://www.w3.org/2001/XMLSchema" xmlns:p="http://schemas.microsoft.com/office/2006/metadata/properties" xmlns:ns2="302bd41a-92e4-4af5-985d-8e55b909f32f" xmlns:ns3="30b12df5-676f-4ee6-b422-f70f9b8b03f1" targetNamespace="http://schemas.microsoft.com/office/2006/metadata/properties" ma:root="true" ma:fieldsID="00fec76381df58ad8a0f930d20ab4df5" ns2:_="" ns3:_="">
    <xsd:import namespace="302bd41a-92e4-4af5-985d-8e55b909f32f"/>
    <xsd:import namespace="30b12df5-676f-4ee6-b422-f70f9b8b03f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2bd41a-92e4-4af5-985d-8e55b909f32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ef07b99-b855-47b4-8c50-9afa972242ae}" ma:internalName="TaxCatchAll" ma:showField="CatchAllData" ma:web="302bd41a-92e4-4af5-985d-8e55b909f3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12df5-676f-4ee6-b422-f70f9b8b03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63d92ff8-ac26-49d3-b3df-9d1b74e796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0b12df5-676f-4ee6-b422-f70f9b8b03f1">
      <Terms xmlns="http://schemas.microsoft.com/office/infopath/2007/PartnerControls"/>
    </lcf76f155ced4ddcb4097134ff3c332f>
    <TaxCatchAll xmlns="302bd41a-92e4-4af5-985d-8e55b909f32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7E84A0-7634-443B-A3E4-C8CACEEFC3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2bd41a-92e4-4af5-985d-8e55b909f32f"/>
    <ds:schemaRef ds:uri="30b12df5-676f-4ee6-b422-f70f9b8b03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0C71B7-6E57-49C7-9A40-B27C5A046CCE}">
  <ds:schemaRefs>
    <ds:schemaRef ds:uri="http://schemas.microsoft.com/office/2006/metadata/properties"/>
    <ds:schemaRef ds:uri="http://schemas.microsoft.com/office/infopath/2007/PartnerControls"/>
    <ds:schemaRef ds:uri="30b12df5-676f-4ee6-b422-f70f9b8b03f1"/>
    <ds:schemaRef ds:uri="302bd41a-92e4-4af5-985d-8e55b909f32f"/>
  </ds:schemaRefs>
</ds:datastoreItem>
</file>

<file path=customXml/itemProps3.xml><?xml version="1.0" encoding="utf-8"?>
<ds:datastoreItem xmlns:ds="http://schemas.openxmlformats.org/officeDocument/2006/customXml" ds:itemID="{64CB3627-8EB2-41D4-8D8D-9D0615D7621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c6a1996-a60a-4896-ba2e-3b2a830988b9}" enabled="0" method="" siteId="{1c6a1996-a60a-4896-ba2e-3b2a830988b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STBG Roadway Application </vt:lpstr>
      <vt:lpstr>Resurfacing App</vt:lpstr>
      <vt:lpstr>TASA Application</vt:lpstr>
      <vt:lpstr>'STBG Roadway Application '!OLE_LINK1</vt:lpstr>
      <vt:lpstr>'Resurfacing App'!Print_Area</vt:lpstr>
      <vt:lpstr>'STBG Roadway Application '!Print_Area</vt:lpstr>
      <vt:lpstr>'TASA Application'!Print_Area</vt:lpstr>
    </vt:vector>
  </TitlesOfParts>
  <Manager/>
  <Company>Akron_City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AMATS3</dc:creator>
  <cp:keywords/>
  <dc:description/>
  <cp:lastModifiedBy>Prater, Amy</cp:lastModifiedBy>
  <cp:revision/>
  <cp:lastPrinted>2025-08-29T14:09:10Z</cp:lastPrinted>
  <dcterms:created xsi:type="dcterms:W3CDTF">2002-10-18T16:47:48Z</dcterms:created>
  <dcterms:modified xsi:type="dcterms:W3CDTF">2025-09-26T14:59:15Z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0x01010051FCF296BB256045A9103E2F04CBA0A6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